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ff\Desktop\"/>
    </mc:Choice>
  </mc:AlternateContent>
  <xr:revisionPtr revIDLastSave="0" documentId="8_{6736C6F8-F54E-41A2-BC8E-E37BC1532314}" xr6:coauthVersionLast="38" xr6:coauthVersionMax="38" xr10:uidLastSave="{00000000-0000-0000-0000-000000000000}"/>
  <bookViews>
    <workbookView xWindow="0" yWindow="0" windowWidth="24300" windowHeight="11670" tabRatio="476" xr2:uid="{00000000-000D-0000-FFFF-FFFF00000000}"/>
  </bookViews>
  <sheets>
    <sheet name="Select Amortization Calculator" sheetId="1" r:id="rId1"/>
  </sheets>
  <definedNames>
    <definedName name="_xlnm.Print_Area" localSheetId="0">'Select Amortization Calculator'!$B$1:$L$416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C34" i="1"/>
  <c r="E34" i="1" s="1"/>
  <c r="D72" i="1"/>
  <c r="D294" i="1" s="1"/>
  <c r="C35" i="1" l="1"/>
  <c r="E35" i="1" s="1"/>
  <c r="H46" i="1"/>
  <c r="F46" i="1"/>
  <c r="F59" i="1" l="1"/>
  <c r="F72" i="1" s="1"/>
  <c r="F85" i="1" s="1"/>
  <c r="F98" i="1" s="1"/>
  <c r="F111" i="1" s="1"/>
  <c r="F124" i="1" s="1"/>
  <c r="F137" i="1" s="1"/>
  <c r="F150" i="1" s="1"/>
  <c r="F163" i="1" s="1"/>
  <c r="F176" i="1" s="1"/>
  <c r="F189" i="1" s="1"/>
  <c r="F202" i="1" s="1"/>
  <c r="F215" i="1" s="1"/>
  <c r="F228" i="1" s="1"/>
  <c r="F241" i="1" s="1"/>
  <c r="F254" i="1" s="1"/>
  <c r="F267" i="1" s="1"/>
  <c r="F280" i="1" s="1"/>
  <c r="F293" i="1" s="1"/>
  <c r="H47" i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C36" i="1"/>
  <c r="E36" i="1" s="1"/>
  <c r="H60" i="1" l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l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l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C37" i="1"/>
  <c r="E37" i="1" s="1"/>
  <c r="H100" i="1" l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C38" i="1"/>
  <c r="E38" i="1" s="1"/>
  <c r="H113" i="1" l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l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C39" i="1"/>
  <c r="E39" i="1" s="1"/>
  <c r="H139" i="1" l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l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C40" i="1"/>
  <c r="E40" i="1" s="1"/>
  <c r="H165" i="1" l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l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C41" i="1"/>
  <c r="E41" i="1" s="1"/>
  <c r="H191" i="1" l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l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C42" i="1"/>
  <c r="E42" i="1" s="1"/>
  <c r="H217" i="1" l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l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C43" i="1"/>
  <c r="E43" i="1" s="1"/>
  <c r="H243" i="1" l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C44" i="1"/>
  <c r="E44" i="1" s="1"/>
  <c r="C45" i="1" s="1"/>
  <c r="H256" i="1" l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E45" i="1"/>
  <c r="H269" i="1" l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D46" i="1"/>
  <c r="H281" i="1" l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E46" i="1"/>
  <c r="C46" i="1"/>
  <c r="G46" i="1" l="1"/>
  <c r="C47" i="1"/>
  <c r="E47" i="1" s="1"/>
  <c r="C48" i="1" l="1"/>
  <c r="E48" i="1" s="1"/>
  <c r="C49" i="1" l="1"/>
  <c r="E49" i="1" s="1"/>
  <c r="C50" i="1" l="1"/>
  <c r="E50" i="1" s="1"/>
  <c r="C51" i="1" l="1"/>
  <c r="E51" i="1" s="1"/>
  <c r="C52" i="1" l="1"/>
  <c r="E52" i="1" s="1"/>
  <c r="C53" i="1" l="1"/>
  <c r="E53" i="1" s="1"/>
  <c r="C54" i="1" l="1"/>
  <c r="E54" i="1" s="1"/>
  <c r="C55" i="1" l="1"/>
  <c r="E55" i="1" s="1"/>
  <c r="D59" i="1"/>
  <c r="C56" i="1" l="1"/>
  <c r="E56" i="1" s="1"/>
  <c r="C57" i="1" l="1"/>
  <c r="E57" i="1" s="1"/>
  <c r="C58" i="1" s="1"/>
  <c r="E58" i="1" l="1"/>
  <c r="E59" i="1" s="1"/>
  <c r="C60" i="1" s="1"/>
  <c r="C59" i="1"/>
  <c r="E60" i="1" l="1"/>
  <c r="C61" i="1" s="1"/>
  <c r="G59" i="1"/>
  <c r="E61" i="1" l="1"/>
  <c r="C62" i="1" l="1"/>
  <c r="E62" i="1" s="1"/>
  <c r="C63" i="1" l="1"/>
  <c r="E63" i="1" s="1"/>
  <c r="C64" i="1" l="1"/>
  <c r="E64" i="1" s="1"/>
  <c r="C65" i="1" l="1"/>
  <c r="E65" i="1" s="1"/>
  <c r="C66" i="1" l="1"/>
  <c r="E66" i="1" s="1"/>
  <c r="C67" i="1" l="1"/>
  <c r="E67" i="1" s="1"/>
  <c r="C68" i="1" l="1"/>
  <c r="E68" i="1" s="1"/>
  <c r="C69" i="1" l="1"/>
  <c r="E69" i="1" s="1"/>
  <c r="C70" i="1" l="1"/>
  <c r="E70" i="1" s="1"/>
  <c r="C71" i="1" l="1"/>
  <c r="C72" i="1" s="1"/>
  <c r="E71" i="1" l="1"/>
  <c r="E72" i="1" s="1"/>
  <c r="C73" i="1" s="1"/>
  <c r="G72" i="1" l="1"/>
  <c r="E73" i="1"/>
  <c r="C74" i="1" l="1"/>
  <c r="E74" i="1" s="1"/>
  <c r="C75" i="1" l="1"/>
  <c r="E75" i="1" s="1"/>
  <c r="C76" i="1" l="1"/>
  <c r="E76" i="1" s="1"/>
  <c r="C77" i="1" s="1"/>
  <c r="E77" i="1" l="1"/>
  <c r="C78" i="1" s="1"/>
  <c r="E78" i="1" l="1"/>
  <c r="C79" i="1" s="1"/>
  <c r="E79" i="1" l="1"/>
  <c r="C80" i="1" s="1"/>
  <c r="D85" i="1"/>
  <c r="E80" i="1" l="1"/>
  <c r="C81" i="1" s="1"/>
  <c r="E81" i="1" l="1"/>
  <c r="C82" i="1" s="1"/>
  <c r="E82" i="1" l="1"/>
  <c r="C83" i="1" s="1"/>
  <c r="E83" i="1" l="1"/>
  <c r="C84" i="1" s="1"/>
  <c r="C85" i="1" s="1"/>
  <c r="E84" i="1" l="1"/>
  <c r="E85" i="1" s="1"/>
  <c r="C86" i="1" s="1"/>
  <c r="E86" i="1" l="1"/>
  <c r="C87" i="1" s="1"/>
  <c r="G85" i="1"/>
  <c r="E87" i="1" l="1"/>
  <c r="C88" i="1" s="1"/>
  <c r="E88" i="1" l="1"/>
  <c r="C89" i="1" s="1"/>
  <c r="E89" i="1" l="1"/>
  <c r="C90" i="1" s="1"/>
  <c r="E90" i="1" l="1"/>
  <c r="C91" i="1" s="1"/>
  <c r="E91" i="1" l="1"/>
  <c r="C92" i="1" s="1"/>
  <c r="E92" i="1" l="1"/>
  <c r="C93" i="1" s="1"/>
  <c r="E93" i="1" l="1"/>
  <c r="C94" i="1" s="1"/>
  <c r="D98" i="1"/>
  <c r="E94" i="1" l="1"/>
  <c r="C95" i="1" s="1"/>
  <c r="E95" i="1" l="1"/>
  <c r="C96" i="1" s="1"/>
  <c r="E96" i="1" l="1"/>
  <c r="C97" i="1" s="1"/>
  <c r="E97" i="1" l="1"/>
  <c r="E98" i="1" s="1"/>
  <c r="C99" i="1" s="1"/>
  <c r="E99" i="1" s="1"/>
  <c r="C100" i="1" l="1"/>
  <c r="E100" i="1" s="1"/>
  <c r="G98" i="1"/>
  <c r="C98" i="1"/>
  <c r="C101" i="1" l="1"/>
  <c r="E101" i="1" s="1"/>
  <c r="C102" i="1" s="1"/>
  <c r="E102" i="1" s="1"/>
  <c r="C103" i="1" s="1"/>
  <c r="E103" i="1" s="1"/>
  <c r="C104" i="1" l="1"/>
  <c r="E104" i="1" s="1"/>
  <c r="C105" i="1" l="1"/>
  <c r="E105" i="1" s="1"/>
  <c r="C106" i="1" l="1"/>
  <c r="E106" i="1" s="1"/>
  <c r="C107" i="1" l="1"/>
  <c r="E107" i="1" s="1"/>
  <c r="C108" i="1" l="1"/>
  <c r="E108" i="1" s="1"/>
  <c r="C109" i="1" l="1"/>
  <c r="E109" i="1" s="1"/>
  <c r="C110" i="1" l="1"/>
  <c r="E110" i="1" s="1"/>
  <c r="D111" i="1" l="1"/>
  <c r="E111" i="1" l="1"/>
  <c r="C112" i="1" s="1"/>
  <c r="E112" i="1" s="1"/>
  <c r="C111" i="1"/>
  <c r="C113" i="1" l="1"/>
  <c r="E113" i="1" s="1"/>
  <c r="G111" i="1"/>
  <c r="C114" i="1" l="1"/>
  <c r="E114" i="1" s="1"/>
  <c r="C115" i="1" l="1"/>
  <c r="E115" i="1" s="1"/>
  <c r="C116" i="1" l="1"/>
  <c r="E116" i="1" s="1"/>
  <c r="C117" i="1" l="1"/>
  <c r="E117" i="1" s="1"/>
  <c r="C118" i="1" l="1"/>
  <c r="E118" i="1" s="1"/>
  <c r="C119" i="1" l="1"/>
  <c r="E119" i="1" s="1"/>
  <c r="C120" i="1" l="1"/>
  <c r="E120" i="1" s="1"/>
  <c r="C121" i="1" l="1"/>
  <c r="E121" i="1" s="1"/>
  <c r="C122" i="1" l="1"/>
  <c r="E122" i="1" s="1"/>
  <c r="C123" i="1" l="1"/>
  <c r="E123" i="1" s="1"/>
  <c r="D124" i="1" l="1"/>
  <c r="E124" i="1" l="1"/>
  <c r="C125" i="1" s="1"/>
  <c r="E125" i="1" s="1"/>
  <c r="C124" i="1"/>
  <c r="G124" i="1" l="1"/>
  <c r="C126" i="1" l="1"/>
  <c r="E126" i="1" s="1"/>
  <c r="C127" i="1" s="1"/>
  <c r="E127" i="1" s="1"/>
  <c r="C128" i="1" s="1"/>
  <c r="E128" i="1" s="1"/>
  <c r="C129" i="1" l="1"/>
  <c r="E129" i="1" s="1"/>
  <c r="C130" i="1" l="1"/>
  <c r="E130" i="1" s="1"/>
  <c r="C131" i="1" l="1"/>
  <c r="E131" i="1" s="1"/>
  <c r="C132" i="1" l="1"/>
  <c r="E132" i="1" s="1"/>
  <c r="C133" i="1" l="1"/>
  <c r="E133" i="1" s="1"/>
  <c r="C134" i="1" l="1"/>
  <c r="E134" i="1" s="1"/>
  <c r="C135" i="1" l="1"/>
  <c r="E135" i="1" s="1"/>
  <c r="C136" i="1" l="1"/>
  <c r="E136" i="1" s="1"/>
  <c r="D137" i="1" l="1"/>
  <c r="E137" i="1" l="1"/>
  <c r="C138" i="1" s="1"/>
  <c r="E138" i="1" s="1"/>
  <c r="C137" i="1"/>
  <c r="G137" i="1" l="1"/>
  <c r="C139" i="1" l="1"/>
  <c r="E139" i="1" s="1"/>
  <c r="C140" i="1" s="1"/>
  <c r="E140" i="1" s="1"/>
  <c r="C141" i="1" s="1"/>
  <c r="E141" i="1" s="1"/>
  <c r="C142" i="1" l="1"/>
  <c r="E142" i="1" s="1"/>
  <c r="C143" i="1" l="1"/>
  <c r="E143" i="1" s="1"/>
  <c r="C144" i="1" l="1"/>
  <c r="E144" i="1" s="1"/>
  <c r="C145" i="1" l="1"/>
  <c r="E145" i="1" s="1"/>
  <c r="C146" i="1" l="1"/>
  <c r="E146" i="1" s="1"/>
  <c r="C147" i="1" l="1"/>
  <c r="E147" i="1" s="1"/>
  <c r="C148" i="1" l="1"/>
  <c r="E148" i="1" s="1"/>
  <c r="C149" i="1" l="1"/>
  <c r="E149" i="1" s="1"/>
  <c r="D150" i="1" l="1"/>
  <c r="E150" i="1" l="1"/>
  <c r="C151" i="1" s="1"/>
  <c r="E151" i="1" s="1"/>
  <c r="C150" i="1"/>
  <c r="G150" i="1" l="1"/>
  <c r="C152" i="1" l="1"/>
  <c r="E152" i="1" s="1"/>
  <c r="C153" i="1" l="1"/>
  <c r="E153" i="1" s="1"/>
  <c r="C154" i="1" s="1"/>
  <c r="E154" i="1" s="1"/>
  <c r="C155" i="1" l="1"/>
  <c r="E155" i="1" s="1"/>
  <c r="C156" i="1" s="1"/>
  <c r="E156" i="1" s="1"/>
  <c r="C157" i="1" l="1"/>
  <c r="E157" i="1" s="1"/>
  <c r="C158" i="1" l="1"/>
  <c r="E158" i="1" s="1"/>
  <c r="C159" i="1" l="1"/>
  <c r="E159" i="1" s="1"/>
  <c r="C160" i="1" l="1"/>
  <c r="E160" i="1" s="1"/>
  <c r="C161" i="1" l="1"/>
  <c r="E161" i="1" s="1"/>
  <c r="C162" i="1" l="1"/>
  <c r="E162" i="1" s="1"/>
  <c r="D163" i="1" l="1"/>
  <c r="E163" i="1" l="1"/>
  <c r="C164" i="1" s="1"/>
  <c r="E164" i="1" s="1"/>
  <c r="C163" i="1"/>
  <c r="G163" i="1" l="1"/>
  <c r="D176" i="1"/>
  <c r="C165" i="1" l="1"/>
  <c r="E165" i="1" s="1"/>
  <c r="C166" i="1" s="1"/>
  <c r="E166" i="1" s="1"/>
  <c r="C167" i="1" s="1"/>
  <c r="E167" i="1" s="1"/>
  <c r="C168" i="1" s="1"/>
  <c r="E168" i="1" s="1"/>
  <c r="C169" i="1" s="1"/>
  <c r="E169" i="1" s="1"/>
  <c r="C170" i="1" s="1"/>
  <c r="E170" i="1" s="1"/>
  <c r="C171" i="1" s="1"/>
  <c r="E171" i="1" s="1"/>
  <c r="C172" i="1" s="1"/>
  <c r="E172" i="1" s="1"/>
  <c r="C173" i="1" s="1"/>
  <c r="E173" i="1" s="1"/>
  <c r="C174" i="1" s="1"/>
  <c r="E174" i="1" s="1"/>
  <c r="C175" i="1" s="1"/>
  <c r="E175" i="1" s="1"/>
  <c r="E176" i="1" s="1"/>
  <c r="C177" i="1" l="1"/>
  <c r="E177" i="1" s="1"/>
  <c r="G176" i="1"/>
  <c r="C176" i="1"/>
  <c r="C178" i="1" l="1"/>
  <c r="E178" i="1" s="1"/>
  <c r="C179" i="1" s="1"/>
  <c r="E179" i="1" s="1"/>
  <c r="C180" i="1" l="1"/>
  <c r="E180" i="1" s="1"/>
  <c r="C181" i="1" l="1"/>
  <c r="E181" i="1" s="1"/>
  <c r="C182" i="1" l="1"/>
  <c r="E182" i="1" s="1"/>
  <c r="C183" i="1" l="1"/>
  <c r="E183" i="1" s="1"/>
  <c r="C184" i="1" l="1"/>
  <c r="E184" i="1" s="1"/>
  <c r="C185" i="1" l="1"/>
  <c r="E185" i="1" s="1"/>
  <c r="C186" i="1" l="1"/>
  <c r="E186" i="1" s="1"/>
  <c r="C187" i="1" l="1"/>
  <c r="E187" i="1" s="1"/>
  <c r="C188" i="1" l="1"/>
  <c r="E188" i="1" s="1"/>
  <c r="D189" i="1" l="1"/>
  <c r="E189" i="1" l="1"/>
  <c r="C189" i="1"/>
  <c r="C190" i="1" l="1"/>
  <c r="E190" i="1" s="1"/>
  <c r="G189" i="1"/>
  <c r="C191" i="1" l="1"/>
  <c r="E191" i="1" s="1"/>
  <c r="C192" i="1" l="1"/>
  <c r="E192" i="1" s="1"/>
  <c r="C193" i="1" s="1"/>
  <c r="E193" i="1" s="1"/>
  <c r="C194" i="1" s="1"/>
  <c r="E194" i="1" s="1"/>
  <c r="C195" i="1" l="1"/>
  <c r="E195" i="1" s="1"/>
  <c r="C196" i="1" l="1"/>
  <c r="E196" i="1" s="1"/>
  <c r="C197" i="1" l="1"/>
  <c r="E197" i="1" s="1"/>
  <c r="C198" i="1" l="1"/>
  <c r="E198" i="1" s="1"/>
  <c r="C199" i="1" l="1"/>
  <c r="E199" i="1" s="1"/>
  <c r="C200" i="1" l="1"/>
  <c r="E200" i="1" s="1"/>
  <c r="C201" i="1" l="1"/>
  <c r="E201" i="1" s="1"/>
  <c r="D202" i="1" l="1"/>
  <c r="E202" i="1" l="1"/>
  <c r="C203" i="1" s="1"/>
  <c r="E203" i="1" s="1"/>
  <c r="C202" i="1"/>
  <c r="G202" i="1" l="1"/>
  <c r="C204" i="1" l="1"/>
  <c r="E204" i="1" s="1"/>
  <c r="C205" i="1" l="1"/>
  <c r="E205" i="1" s="1"/>
  <c r="C206" i="1" s="1"/>
  <c r="E206" i="1" s="1"/>
  <c r="C207" i="1" s="1"/>
  <c r="E207" i="1" s="1"/>
  <c r="C208" i="1" l="1"/>
  <c r="E208" i="1" s="1"/>
  <c r="C209" i="1" l="1"/>
  <c r="E209" i="1" s="1"/>
  <c r="C210" i="1" l="1"/>
  <c r="E210" i="1" s="1"/>
  <c r="C211" i="1" l="1"/>
  <c r="E211" i="1" s="1"/>
  <c r="C212" i="1" l="1"/>
  <c r="E212" i="1" s="1"/>
  <c r="C213" i="1" l="1"/>
  <c r="E213" i="1" s="1"/>
  <c r="C214" i="1" l="1"/>
  <c r="E214" i="1" s="1"/>
  <c r="D215" i="1" l="1"/>
  <c r="E215" i="1" l="1"/>
  <c r="C215" i="1"/>
  <c r="C216" i="1" l="1"/>
  <c r="E216" i="1" s="1"/>
  <c r="G215" i="1"/>
  <c r="C217" i="1" l="1"/>
  <c r="E217" i="1" s="1"/>
  <c r="C218" i="1" l="1"/>
  <c r="E218" i="1" s="1"/>
  <c r="C219" i="1" s="1"/>
  <c r="E219" i="1" s="1"/>
  <c r="C220" i="1" s="1"/>
  <c r="E220" i="1" s="1"/>
  <c r="C221" i="1" l="1"/>
  <c r="E221" i="1" s="1"/>
  <c r="C222" i="1" l="1"/>
  <c r="E222" i="1" s="1"/>
  <c r="C223" i="1" l="1"/>
  <c r="E223" i="1" s="1"/>
  <c r="C224" i="1" l="1"/>
  <c r="E224" i="1" s="1"/>
  <c r="C225" i="1" l="1"/>
  <c r="E225" i="1" s="1"/>
  <c r="C226" i="1" l="1"/>
  <c r="E226" i="1" s="1"/>
  <c r="C227" i="1" l="1"/>
  <c r="E227" i="1" s="1"/>
  <c r="D228" i="1" l="1"/>
  <c r="E228" i="1" l="1"/>
  <c r="C229" i="1" s="1"/>
  <c r="E229" i="1" s="1"/>
  <c r="C228" i="1"/>
  <c r="G228" i="1" l="1"/>
  <c r="C230" i="1" l="1"/>
  <c r="E230" i="1" s="1"/>
  <c r="C231" i="1" l="1"/>
  <c r="E231" i="1" s="1"/>
  <c r="C232" i="1" s="1"/>
  <c r="E232" i="1" s="1"/>
  <c r="C233" i="1" l="1"/>
  <c r="E233" i="1" s="1"/>
  <c r="C234" i="1" s="1"/>
  <c r="E234" i="1" s="1"/>
  <c r="C235" i="1" l="1"/>
  <c r="E235" i="1" s="1"/>
  <c r="C236" i="1" l="1"/>
  <c r="E236" i="1" s="1"/>
  <c r="C237" i="1" l="1"/>
  <c r="E237" i="1" s="1"/>
  <c r="C238" i="1" l="1"/>
  <c r="E238" i="1" s="1"/>
  <c r="C239" i="1" l="1"/>
  <c r="E239" i="1" s="1"/>
  <c r="C240" i="1" l="1"/>
  <c r="E240" i="1" s="1"/>
  <c r="D241" i="1" l="1"/>
  <c r="E241" i="1" l="1"/>
  <c r="C242" i="1" s="1"/>
  <c r="E242" i="1" s="1"/>
  <c r="C241" i="1"/>
  <c r="G241" i="1" l="1"/>
  <c r="C243" i="1" l="1"/>
  <c r="E243" i="1" s="1"/>
  <c r="C244" i="1" s="1"/>
  <c r="E244" i="1" s="1"/>
  <c r="C245" i="1" s="1"/>
  <c r="E245" i="1" s="1"/>
  <c r="C246" i="1" l="1"/>
  <c r="E246" i="1" s="1"/>
  <c r="C247" i="1" l="1"/>
  <c r="E247" i="1" s="1"/>
  <c r="C248" i="1" l="1"/>
  <c r="E248" i="1" s="1"/>
  <c r="C249" i="1" l="1"/>
  <c r="E249" i="1" s="1"/>
  <c r="C250" i="1" l="1"/>
  <c r="E250" i="1" s="1"/>
  <c r="C251" i="1" l="1"/>
  <c r="E251" i="1" s="1"/>
  <c r="C252" i="1" l="1"/>
  <c r="E252" i="1" s="1"/>
  <c r="C253" i="1" l="1"/>
  <c r="E253" i="1" s="1"/>
  <c r="D254" i="1" l="1"/>
  <c r="E254" i="1" l="1"/>
  <c r="C255" i="1" s="1"/>
  <c r="E255" i="1" s="1"/>
  <c r="C254" i="1"/>
  <c r="G254" i="1" l="1"/>
  <c r="C256" i="1" l="1"/>
  <c r="E256" i="1" s="1"/>
  <c r="C257" i="1" l="1"/>
  <c r="E257" i="1" s="1"/>
  <c r="C258" i="1" s="1"/>
  <c r="E258" i="1" s="1"/>
  <c r="C259" i="1" s="1"/>
  <c r="E259" i="1" s="1"/>
  <c r="C260" i="1" l="1"/>
  <c r="E260" i="1" s="1"/>
  <c r="C261" i="1" l="1"/>
  <c r="E261" i="1" s="1"/>
  <c r="C262" i="1" l="1"/>
  <c r="E262" i="1" s="1"/>
  <c r="C263" i="1" l="1"/>
  <c r="E263" i="1" s="1"/>
  <c r="C264" i="1" l="1"/>
  <c r="E264" i="1" s="1"/>
  <c r="C265" i="1" l="1"/>
  <c r="E265" i="1" s="1"/>
  <c r="C266" i="1" l="1"/>
  <c r="E266" i="1" s="1"/>
  <c r="D267" i="1" l="1"/>
  <c r="E267" i="1" l="1"/>
  <c r="C267" i="1"/>
  <c r="C268" i="1" l="1"/>
  <c r="E268" i="1" s="1"/>
  <c r="G267" i="1"/>
  <c r="C269" i="1" l="1"/>
  <c r="E269" i="1" s="1"/>
  <c r="C270" i="1" l="1"/>
  <c r="E270" i="1" s="1"/>
  <c r="C271" i="1" s="1"/>
  <c r="E271" i="1" s="1"/>
  <c r="C272" i="1" s="1"/>
  <c r="E272" i="1" s="1"/>
  <c r="C273" i="1" l="1"/>
  <c r="E273" i="1" s="1"/>
  <c r="C274" i="1" l="1"/>
  <c r="E274" i="1" s="1"/>
  <c r="C275" i="1" l="1"/>
  <c r="E275" i="1" s="1"/>
  <c r="C276" i="1" l="1"/>
  <c r="E276" i="1" s="1"/>
  <c r="C277" i="1" l="1"/>
  <c r="E277" i="1" s="1"/>
  <c r="C278" i="1" l="1"/>
  <c r="E278" i="1" s="1"/>
  <c r="C279" i="1" l="1"/>
  <c r="E279" i="1" s="1"/>
  <c r="D280" i="1" l="1"/>
  <c r="E280" i="1" l="1"/>
  <c r="C280" i="1"/>
  <c r="G280" i="1" l="1"/>
  <c r="C281" i="1"/>
  <c r="E281" i="1" s="1"/>
  <c r="C282" i="1" l="1"/>
  <c r="E282" i="1" s="1"/>
  <c r="C283" i="1" s="1"/>
  <c r="E283" i="1" s="1"/>
  <c r="C284" i="1" s="1"/>
  <c r="E284" i="1" s="1"/>
  <c r="C285" i="1" l="1"/>
  <c r="E285" i="1" s="1"/>
  <c r="C286" i="1" l="1"/>
  <c r="E286" i="1" s="1"/>
  <c r="C287" i="1" l="1"/>
  <c r="E287" i="1" s="1"/>
  <c r="C288" i="1" l="1"/>
  <c r="E288" i="1" s="1"/>
  <c r="C289" i="1" l="1"/>
  <c r="E289" i="1" s="1"/>
  <c r="C290" i="1" l="1"/>
  <c r="E290" i="1" s="1"/>
  <c r="C291" i="1" l="1"/>
  <c r="E291" i="1" s="1"/>
  <c r="C292" i="1" l="1"/>
  <c r="E292" i="1" s="1"/>
  <c r="D293" i="1" l="1"/>
  <c r="E293" i="1" l="1"/>
  <c r="G293" i="1" s="1"/>
  <c r="C293" i="1"/>
</calcChain>
</file>

<file path=xl/sharedStrings.xml><?xml version="1.0" encoding="utf-8"?>
<sst xmlns="http://schemas.openxmlformats.org/spreadsheetml/2006/main" count="79" uniqueCount="65">
  <si>
    <t>Loan Balance</t>
  </si>
  <si>
    <t>Year</t>
  </si>
  <si>
    <t>Accrued Interest</t>
  </si>
  <si>
    <t>Home Value</t>
  </si>
  <si>
    <t>Starting Loan Balance at Closing:</t>
  </si>
  <si>
    <t>Years</t>
  </si>
  <si>
    <t>1 - 2</t>
  </si>
  <si>
    <t>3 - 4</t>
  </si>
  <si>
    <t>5 - 6</t>
  </si>
  <si>
    <t>7 - 8</t>
  </si>
  <si>
    <t>9 - 10</t>
  </si>
  <si>
    <t>11 - 12</t>
  </si>
  <si>
    <t>13 - 16</t>
  </si>
  <si>
    <t>17 - 20</t>
  </si>
  <si>
    <t>Starting Line of Credit</t>
  </si>
  <si>
    <t>Year 1 LOC Advances :</t>
  </si>
  <si>
    <t>Year 2 LOC Advances :</t>
  </si>
  <si>
    <t>Year 3 LOC Advances :</t>
  </si>
  <si>
    <t>Year 4 LOC Advances :</t>
  </si>
  <si>
    <t>Year 5 LOC Advances :</t>
  </si>
  <si>
    <t>Year 6 LOC Advances :</t>
  </si>
  <si>
    <t>Year 7 LOC Advances :</t>
  </si>
  <si>
    <t>Year 8 LOC Advances :</t>
  </si>
  <si>
    <t>Year 9 LOC Advances :</t>
  </si>
  <si>
    <t>Year 10 LOC Advances :</t>
  </si>
  <si>
    <t>Year 11 LOC Advances :</t>
  </si>
  <si>
    <t>Year 12 LOC Advances :</t>
  </si>
  <si>
    <t>Year 13 LOC Advances :</t>
  </si>
  <si>
    <t>Year 14 LOC Advances :</t>
  </si>
  <si>
    <t>Year 15 LOC Advances :</t>
  </si>
  <si>
    <t>Year 16 LOC Advances :</t>
  </si>
  <si>
    <t>Year 17 LOC Advances :</t>
  </si>
  <si>
    <t>Year 18 LOC Advances :</t>
  </si>
  <si>
    <t>Year 19 LOC Advances :</t>
  </si>
  <si>
    <t>Year 20 LOC Advances :</t>
  </si>
  <si>
    <t>Annual Advances</t>
  </si>
  <si>
    <t>Expected Home Appreciation (Annually)</t>
  </si>
  <si>
    <t>Remaining Home Equity</t>
  </si>
  <si>
    <t>Available Credit Line</t>
  </si>
  <si>
    <t>Estimated Home Value</t>
  </si>
  <si>
    <t>Monthly Interest Rate:</t>
  </si>
  <si>
    <t xml:space="preserve">Yellow Highlighted Fields = Allowable User Input </t>
  </si>
  <si>
    <t>Accrued Interest Column</t>
  </si>
  <si>
    <t>Loan Balance Column</t>
  </si>
  <si>
    <t>Estimated Home Value Column</t>
  </si>
  <si>
    <t>Remaining Home Equity Column</t>
  </si>
  <si>
    <t>Available Credit Line Column</t>
  </si>
  <si>
    <t>Assumes your home value increasing by set appreciation (default 4%)</t>
  </si>
  <si>
    <t>Funds you plan on withdrawing from your credit line per year</t>
  </si>
  <si>
    <t xml:space="preserve">Available funds left in your credit line to be borrowed </t>
  </si>
  <si>
    <t xml:space="preserve">12 Months of interest which is added from the lenders note rate </t>
  </si>
  <si>
    <t xml:space="preserve">Assumption of future home value minus reverse mortgage loan balance </t>
  </si>
  <si>
    <t xml:space="preserve">   INSTRUCTIONS &gt;&gt;</t>
  </si>
  <si>
    <t xml:space="preserve">   EXPLANATIONS OF TERMS </t>
  </si>
  <si>
    <t>&gt;&gt;</t>
  </si>
  <si>
    <t>(1)</t>
  </si>
  <si>
    <t>(2)</t>
  </si>
  <si>
    <t>(3)</t>
  </si>
  <si>
    <r>
      <t xml:space="preserve">Start by inputting your beginning </t>
    </r>
    <r>
      <rPr>
        <b/>
        <sz val="13"/>
        <color theme="9" tint="-0.249977111117893"/>
        <rFont val="Franklin Gothic Book"/>
        <family val="2"/>
      </rPr>
      <t xml:space="preserve">Home Value </t>
    </r>
    <r>
      <rPr>
        <b/>
        <sz val="13"/>
        <color rgb="FFFF0000"/>
        <rFont val="Franklin Gothic Book"/>
        <family val="2"/>
      </rPr>
      <t>(1)</t>
    </r>
    <r>
      <rPr>
        <sz val="13"/>
        <color theme="1"/>
        <rFont val="Franklin Gothic Book"/>
        <family val="2"/>
      </rPr>
      <t xml:space="preserve">,  initial reverse mortgage </t>
    </r>
    <r>
      <rPr>
        <b/>
        <sz val="13"/>
        <color theme="9" tint="-0.249977111117893"/>
        <rFont val="Franklin Gothic Book"/>
        <family val="2"/>
      </rPr>
      <t xml:space="preserve">Loan Balance </t>
    </r>
    <r>
      <rPr>
        <b/>
        <sz val="13"/>
        <color rgb="FFFF0000"/>
        <rFont val="Franklin Gothic Book"/>
        <family val="2"/>
      </rPr>
      <t>(2)</t>
    </r>
    <r>
      <rPr>
        <sz val="13"/>
        <color theme="1"/>
        <rFont val="Franklin Gothic Book"/>
        <family val="2"/>
      </rPr>
      <t xml:space="preserve"> &amp; available </t>
    </r>
    <r>
      <rPr>
        <b/>
        <sz val="13"/>
        <color theme="9" tint="-0.249977111117893"/>
        <rFont val="Franklin Gothic Book"/>
        <family val="2"/>
      </rPr>
      <t xml:space="preserve">Line of Credit </t>
    </r>
    <r>
      <rPr>
        <b/>
        <sz val="13"/>
        <color rgb="FFFF0000"/>
        <rFont val="Franklin Gothic Book"/>
        <family val="2"/>
      </rPr>
      <t>(3)</t>
    </r>
  </si>
  <si>
    <t>© Copyright 2015 All Rights Reserved - United Southwest Mortgage Corporation dba All Reverse Mortgage Company</t>
  </si>
  <si>
    <t>Total ending loan balance (Includes lenders interest and Servicing Fee)</t>
  </si>
  <si>
    <t>Monthly Servicing Fee</t>
  </si>
  <si>
    <t>12 Months of Monthly Servicing Fees at $30.00 per month</t>
  </si>
  <si>
    <t>Line of Credit Growth Rate:</t>
  </si>
  <si>
    <t>Servicing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</si>
</sst>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Franklin Gothic Book"/>
      <family val="2"/>
    </font>
    <font>
      <b/>
      <sz val="12"/>
      <color theme="1"/>
      <name val="Franklin Gothic Book"/>
      <family val="2"/>
    </font>
    <font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sz val="11"/>
      <name val="Franklin Gothic Book"/>
      <family val="2"/>
    </font>
    <font>
      <sz val="11"/>
      <color rgb="FFC00000"/>
      <name val="Franklin Gothic Book"/>
      <family val="2"/>
    </font>
    <font>
      <u/>
      <sz val="11"/>
      <color theme="10"/>
      <name val="Calibri"/>
      <family val="2"/>
      <scheme val="minor"/>
    </font>
    <font>
      <sz val="13"/>
      <color theme="1"/>
      <name val="Franklin Gothic Book"/>
      <family val="2"/>
    </font>
    <font>
      <b/>
      <u/>
      <sz val="12"/>
      <color theme="1"/>
      <name val="Franklin Gothic Book"/>
      <family val="2"/>
    </font>
    <font>
      <b/>
      <sz val="13"/>
      <color rgb="FFCC6600"/>
      <name val="Franklin Gothic Book"/>
      <family val="2"/>
    </font>
    <font>
      <b/>
      <u/>
      <sz val="11"/>
      <color theme="10"/>
      <name val="Centaur"/>
      <family val="1"/>
    </font>
    <font>
      <b/>
      <sz val="13"/>
      <color rgb="FFFF3399"/>
      <name val="Franklin Gothic Book"/>
      <family val="2"/>
    </font>
    <font>
      <b/>
      <sz val="13"/>
      <color theme="9" tint="-0.249977111117893"/>
      <name val="Franklin Gothic Book"/>
      <family val="2"/>
    </font>
    <font>
      <b/>
      <sz val="12"/>
      <color rgb="FFCC6600"/>
      <name val="Franklin Gothic Book"/>
      <family val="2"/>
    </font>
    <font>
      <b/>
      <sz val="11"/>
      <color theme="9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3"/>
      <color rgb="FFFF0000"/>
      <name val="Franklin Gothic Book"/>
      <family val="2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ont="1" applyAlignment="1" applyProtection="1">
      <alignment horizontal="center"/>
    </xf>
    <xf numFmtId="164" fontId="0" fillId="0" borderId="0" xfId="0" applyNumberFormat="1" applyFont="1" applyAlignment="1" applyProtection="1">
      <alignment horizontal="center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Font="1" applyBorder="1" applyProtection="1"/>
    <xf numFmtId="49" fontId="18" fillId="0" borderId="0" xfId="0" applyNumberFormat="1" applyFont="1" applyBorder="1" applyAlignment="1" applyProtection="1"/>
    <xf numFmtId="0" fontId="0" fillId="3" borderId="0" xfId="0" applyFont="1" applyFill="1" applyBorder="1" applyProtection="1"/>
    <xf numFmtId="0" fontId="0" fillId="3" borderId="0" xfId="0" applyFont="1" applyFill="1" applyProtection="1"/>
    <xf numFmtId="0" fontId="4" fillId="0" borderId="0" xfId="0" applyNumberFormat="1" applyFont="1" applyAlignment="1" applyProtection="1">
      <alignment horizontal="center" vertical="center" wrapText="1"/>
    </xf>
    <xf numFmtId="165" fontId="4" fillId="2" borderId="0" xfId="0" applyNumberFormat="1" applyFont="1" applyFill="1" applyAlignment="1" applyProtection="1">
      <alignment horizontal="center" vertical="center"/>
      <protection locked="0" hidden="1"/>
    </xf>
    <xf numFmtId="164" fontId="6" fillId="2" borderId="14" xfId="0" applyNumberFormat="1" applyFont="1" applyFill="1" applyBorder="1" applyAlignment="1" applyProtection="1">
      <alignment horizontal="center"/>
      <protection locked="0"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164" fontId="8" fillId="0" borderId="9" xfId="0" applyNumberFormat="1" applyFont="1" applyBorder="1" applyAlignment="1" applyProtection="1">
      <alignment horizontal="center"/>
      <protection hidden="1"/>
    </xf>
    <xf numFmtId="164" fontId="8" fillId="3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Border="1" applyAlignment="1" applyProtection="1">
      <alignment horizontal="center"/>
      <protection hidden="1"/>
    </xf>
    <xf numFmtId="165" fontId="4" fillId="3" borderId="0" xfId="0" applyNumberFormat="1" applyFont="1" applyFill="1" applyAlignment="1" applyProtection="1">
      <alignment horizontal="center" vertical="center"/>
      <protection hidden="1"/>
    </xf>
    <xf numFmtId="0" fontId="4" fillId="3" borderId="0" xfId="0" applyFont="1" applyFill="1" applyProtection="1">
      <protection hidden="1"/>
    </xf>
    <xf numFmtId="49" fontId="21" fillId="0" borderId="0" xfId="0" applyNumberFormat="1" applyFont="1" applyBorder="1" applyAlignment="1" applyProtection="1">
      <alignment vertical="center"/>
      <protection hidden="1"/>
    </xf>
    <xf numFmtId="0" fontId="5" fillId="4" borderId="0" xfId="0" applyNumberFormat="1" applyFont="1" applyFill="1" applyAlignment="1" applyProtection="1">
      <alignment horizontal="center"/>
      <protection hidden="1"/>
    </xf>
    <xf numFmtId="16" fontId="6" fillId="0" borderId="0" xfId="0" quotePrefix="1" applyNumberFormat="1" applyFont="1" applyAlignment="1" applyProtection="1">
      <alignment horizontal="center" vertical="top"/>
      <protection hidden="1"/>
    </xf>
    <xf numFmtId="0" fontId="6" fillId="0" borderId="0" xfId="0" quotePrefix="1" applyNumberFormat="1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4" fontId="6" fillId="3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164" fontId="12" fillId="0" borderId="0" xfId="0" applyNumberFormat="1" applyFont="1" applyAlignment="1" applyProtection="1">
      <alignment horizontal="left" vertical="top"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3" fillId="0" borderId="0" xfId="0" applyNumberFormat="1" applyFont="1" applyAlignment="1" applyProtection="1">
      <alignment horizontal="left" vertical="top"/>
      <protection hidden="1"/>
    </xf>
    <xf numFmtId="164" fontId="10" fillId="0" borderId="0" xfId="1" applyNumberFormat="1" applyAlignment="1" applyProtection="1">
      <alignment horizontal="center"/>
      <protection hidden="1"/>
    </xf>
    <xf numFmtId="49" fontId="21" fillId="0" borderId="12" xfId="0" applyNumberFormat="1" applyFont="1" applyBorder="1" applyAlignment="1" applyProtection="1">
      <alignment horizontal="right"/>
      <protection hidden="1"/>
    </xf>
    <xf numFmtId="0" fontId="14" fillId="0" borderId="0" xfId="1" applyFont="1" applyFill="1" applyAlignment="1" applyProtection="1">
      <alignment horizontal="center" vertical="center"/>
      <protection hidden="1"/>
    </xf>
    <xf numFmtId="0" fontId="10" fillId="0" borderId="0" xfId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164" fontId="11" fillId="0" borderId="0" xfId="0" applyNumberFormat="1" applyFont="1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left"/>
      <protection hidden="1"/>
    </xf>
    <xf numFmtId="0" fontId="10" fillId="0" borderId="0" xfId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quotePrefix="1" applyNumberFormat="1" applyFont="1" applyFill="1" applyBorder="1" applyAlignment="1" applyProtection="1">
      <alignment horizontal="center" vertical="top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6" fillId="2" borderId="21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2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4" xfId="0" applyNumberFormat="1" applyFont="1" applyFill="1" applyBorder="1" applyAlignment="1" applyProtection="1">
      <alignment horizontal="center" vertical="center"/>
      <protection locked="0"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4" fillId="3" borderId="26" xfId="0" applyFont="1" applyFill="1" applyBorder="1" applyAlignment="1" applyProtection="1">
      <alignment horizontal="center"/>
      <protection hidden="1"/>
    </xf>
    <xf numFmtId="164" fontId="4" fillId="3" borderId="26" xfId="0" applyNumberFormat="1" applyFont="1" applyFill="1" applyBorder="1" applyAlignment="1" applyProtection="1">
      <alignment horizontal="center"/>
      <protection hidden="1"/>
    </xf>
    <xf numFmtId="0" fontId="4" fillId="3" borderId="26" xfId="0" applyFont="1" applyFill="1" applyBorder="1" applyProtection="1">
      <protection hidden="1"/>
    </xf>
    <xf numFmtId="164" fontId="6" fillId="2" borderId="27" xfId="0" applyNumberFormat="1" applyFont="1" applyFill="1" applyBorder="1" applyAlignment="1" applyProtection="1">
      <alignment horizontal="center" vertical="center"/>
      <protection locked="0" hidden="1"/>
    </xf>
    <xf numFmtId="164" fontId="6" fillId="0" borderId="24" xfId="0" applyNumberFormat="1" applyFont="1" applyFill="1" applyBorder="1" applyAlignment="1" applyProtection="1">
      <alignment horizontal="center"/>
      <protection locked="0" hidden="1"/>
    </xf>
    <xf numFmtId="0" fontId="4" fillId="0" borderId="4" xfId="0" applyFont="1" applyFill="1" applyBorder="1" applyAlignment="1" applyProtection="1">
      <alignment horizontal="center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164" fontId="4" fillId="0" borderId="5" xfId="0" applyNumberFormat="1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164" fontId="8" fillId="0" borderId="9" xfId="0" applyNumberFormat="1" applyFont="1" applyFill="1" applyBorder="1" applyAlignment="1" applyProtection="1">
      <alignment horizontal="center"/>
      <protection hidden="1"/>
    </xf>
    <xf numFmtId="164" fontId="4" fillId="0" borderId="9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164" fontId="8" fillId="0" borderId="25" xfId="0" applyNumberFormat="1" applyFont="1" applyFill="1" applyBorder="1" applyAlignment="1" applyProtection="1">
      <alignment horizontal="center"/>
      <protection hidden="1"/>
    </xf>
    <xf numFmtId="164" fontId="4" fillId="0" borderId="25" xfId="0" applyNumberFormat="1" applyFont="1" applyFill="1" applyBorder="1" applyAlignment="1" applyProtection="1">
      <alignment horizontal="center"/>
      <protection hidden="1"/>
    </xf>
    <xf numFmtId="0" fontId="14" fillId="5" borderId="0" xfId="1" applyFont="1" applyFill="1" applyAlignment="1" applyProtection="1">
      <alignment horizontal="center" vertical="center"/>
      <protection hidden="1"/>
    </xf>
    <xf numFmtId="0" fontId="10" fillId="5" borderId="0" xfId="1" applyFill="1" applyAlignment="1" applyProtection="1">
      <alignment vertical="center"/>
      <protection hidden="1"/>
    </xf>
    <xf numFmtId="164" fontId="0" fillId="5" borderId="0" xfId="0" applyNumberFormat="1" applyFont="1" applyFill="1" applyAlignment="1" applyProtection="1">
      <alignment horizontal="center"/>
      <protection hidden="1"/>
    </xf>
    <xf numFmtId="0" fontId="0" fillId="5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164" fontId="4" fillId="4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Border="1" applyProtection="1"/>
    <xf numFmtId="164" fontId="0" fillId="3" borderId="0" xfId="0" applyNumberFormat="1" applyFont="1" applyFill="1" applyAlignment="1" applyProtection="1">
      <alignment horizontal="center"/>
    </xf>
    <xf numFmtId="164" fontId="4" fillId="0" borderId="11" xfId="0" applyNumberFormat="1" applyFont="1" applyFill="1" applyBorder="1" applyProtection="1">
      <protection hidden="1"/>
    </xf>
    <xf numFmtId="164" fontId="6" fillId="0" borderId="11" xfId="0" applyNumberFormat="1" applyFont="1" applyFill="1" applyBorder="1" applyAlignment="1" applyProtection="1">
      <alignment horizontal="center" vertical="center"/>
      <protection hidden="1"/>
    </xf>
    <xf numFmtId="164" fontId="6" fillId="0" borderId="11" xfId="0" applyNumberFormat="1" applyFont="1" applyFill="1" applyBorder="1" applyAlignment="1" applyProtection="1">
      <alignment horizontal="center"/>
      <protection hidden="1"/>
    </xf>
    <xf numFmtId="164" fontId="6" fillId="2" borderId="13" xfId="0" applyNumberFormat="1" applyFont="1" applyFill="1" applyBorder="1" applyAlignment="1" applyProtection="1">
      <alignment horizontal="center" vertical="center"/>
      <protection hidden="1"/>
    </xf>
    <xf numFmtId="164" fontId="6" fillId="2" borderId="23" xfId="0" applyNumberFormat="1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Font="1" applyProtection="1"/>
    <xf numFmtId="0" fontId="4" fillId="0" borderId="0" xfId="0" applyFont="1" applyAlignment="1" applyProtection="1">
      <alignment horizontal="right"/>
      <protection hidden="1"/>
    </xf>
    <xf numFmtId="0" fontId="4" fillId="0" borderId="12" xfId="0" applyFont="1" applyBorder="1" applyAlignment="1" applyProtection="1">
      <alignment horizontal="right"/>
      <protection hidden="1"/>
    </xf>
    <xf numFmtId="0" fontId="4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 horizontal="center" wrapText="1"/>
      <protection hidden="1"/>
    </xf>
    <xf numFmtId="0" fontId="22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4" fillId="0" borderId="12" xfId="0" applyFont="1" applyFill="1" applyBorder="1" applyAlignment="1" applyProtection="1">
      <alignment horizontal="right"/>
      <protection hidden="1"/>
    </xf>
    <xf numFmtId="164" fontId="6" fillId="0" borderId="2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1" xfId="0" applyNumberFormat="1" applyFont="1" applyFill="1" applyBorder="1" applyAlignment="1" applyProtection="1"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164" fontId="17" fillId="0" borderId="0" xfId="0" applyNumberFormat="1" applyFont="1" applyAlignment="1" applyProtection="1">
      <alignment horizontal="right"/>
      <protection hidden="1"/>
    </xf>
    <xf numFmtId="0" fontId="10" fillId="0" borderId="0" xfId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49" fontId="21" fillId="0" borderId="12" xfId="0" applyNumberFormat="1" applyFont="1" applyBorder="1" applyAlignment="1" applyProtection="1">
      <alignment horizontal="right" vertical="center"/>
      <protection hidden="1"/>
    </xf>
    <xf numFmtId="49" fontId="19" fillId="0" borderId="12" xfId="0" applyNumberFormat="1" applyFont="1" applyBorder="1" applyAlignment="1" applyProtection="1">
      <alignment horizontal="right" vertical="center"/>
      <protection hidden="1"/>
    </xf>
    <xf numFmtId="0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7" fillId="0" borderId="1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164" fontId="6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6" fillId="2" borderId="18" xfId="0" applyFont="1" applyFill="1" applyBorder="1" applyAlignment="1" applyProtection="1">
      <alignment horizontal="center" vertical="center"/>
      <protection locked="0" hidden="1"/>
    </xf>
    <xf numFmtId="164" fontId="6" fillId="2" borderId="12" xfId="0" applyNumberFormat="1" applyFont="1" applyFill="1" applyBorder="1" applyAlignment="1" applyProtection="1">
      <alignment horizontal="center" vertical="center"/>
      <protection hidden="1"/>
    </xf>
    <xf numFmtId="10" fontId="6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164" fontId="6" fillId="2" borderId="18" xfId="0" applyNumberFormat="1" applyFont="1" applyFill="1" applyBorder="1" applyAlignment="1" applyProtection="1">
      <alignment horizontal="center" vertical="center"/>
      <protection locked="0" hidden="1"/>
    </xf>
    <xf numFmtId="164" fontId="6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right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CC6600"/>
      <color rgb="FFFF3399"/>
      <color rgb="FFCCFFFF"/>
      <color rgb="FFFFCC00"/>
      <color rgb="FF99C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0</xdr:row>
      <xdr:rowOff>112058</xdr:rowOff>
    </xdr:from>
    <xdr:to>
      <xdr:col>11</xdr:col>
      <xdr:colOff>1206500</xdr:colOff>
      <xdr:row>5</xdr:row>
      <xdr:rowOff>190500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86375" y="112058"/>
          <a:ext cx="7953375" cy="103094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700" b="1">
              <a:solidFill>
                <a:sysClr val="windowText" lastClr="000000"/>
              </a:solidFill>
              <a:latin typeface="Franklin Gothic Book" panose="020B0503020102020204" pitchFamily="34" charset="0"/>
            </a:rPr>
            <a:t>Brought to you by  </a:t>
          </a:r>
          <a:r>
            <a:rPr lang="en-US" sz="1700" b="1" i="0">
              <a:solidFill>
                <a:srgbClr val="C00000"/>
              </a:solidFill>
              <a:effectLst/>
              <a:latin typeface="Arial Black" pitchFamily="34" charset="0"/>
              <a:ea typeface="+mn-ea"/>
              <a:cs typeface="+mn-cs"/>
            </a:rPr>
            <a:t>All Reverse Mortgage®</a:t>
          </a:r>
        </a:p>
        <a:p>
          <a:pPr algn="r"/>
          <a:endParaRPr lang="en-US" sz="500">
            <a:latin typeface="Franklin Gothic Book" panose="020B0503020102020204" pitchFamily="34" charset="0"/>
          </a:endParaRPr>
        </a:p>
        <a:p>
          <a:pPr algn="r"/>
          <a:r>
            <a:rPr lang="en-US" sz="1700">
              <a:latin typeface="Franklin Gothic Book" panose="020B0503020102020204" pitchFamily="34" charset="0"/>
            </a:rPr>
            <a:t>Have a question</a:t>
          </a:r>
          <a:r>
            <a:rPr lang="en-US" sz="1700" baseline="0">
              <a:latin typeface="Franklin Gothic Book" panose="020B0503020102020204" pitchFamily="34" charset="0"/>
            </a:rPr>
            <a:t> about using this spreadsheet? </a:t>
          </a:r>
        </a:p>
        <a:p>
          <a:pPr algn="r"/>
          <a:r>
            <a:rPr lang="en-US" sz="1700" baseline="0">
              <a:latin typeface="Franklin Gothic Book" panose="020B0503020102020204" pitchFamily="34" charset="0"/>
            </a:rPr>
            <a:t>Call </a:t>
          </a:r>
          <a:r>
            <a:rPr lang="en-US" sz="1700" b="1" baseline="0">
              <a:solidFill>
                <a:srgbClr val="C00000"/>
              </a:solidFill>
              <a:latin typeface="Franklin Gothic Book" panose="020B0503020102020204" pitchFamily="34" charset="0"/>
            </a:rPr>
            <a:t>Toll Free </a:t>
          </a:r>
          <a:r>
            <a:rPr lang="en-US" sz="1700" b="1" baseline="0">
              <a:solidFill>
                <a:srgbClr val="C00000"/>
              </a:solidFill>
              <a:latin typeface="Arial Rounded MT Bold" pitchFamily="34" charset="0"/>
            </a:rPr>
            <a:t>(800) 565-1722</a:t>
          </a:r>
          <a:r>
            <a:rPr lang="en-US" sz="1700" b="1" baseline="0">
              <a:latin typeface="Arial Rounded MT Bold" pitchFamily="34" charset="0"/>
            </a:rPr>
            <a:t>  </a:t>
          </a:r>
          <a:r>
            <a:rPr lang="en-US" sz="1700" baseline="0">
              <a:latin typeface="Franklin Gothic Book" panose="020B0503020102020204" pitchFamily="34" charset="0"/>
            </a:rPr>
            <a:t>or send us an email to </a:t>
          </a:r>
          <a:r>
            <a:rPr lang="en-US" sz="1700" baseline="0">
              <a:solidFill>
                <a:srgbClr val="00B0F0"/>
              </a:solidFill>
              <a:latin typeface="Franklin Gothic Book" panose="020B0503020102020204" pitchFamily="34" charset="0"/>
            </a:rPr>
            <a:t>help@reverse.mortgage </a:t>
          </a:r>
          <a:endParaRPr lang="en-US" sz="1700" b="1">
            <a:solidFill>
              <a:srgbClr val="00B0F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41414</xdr:colOff>
      <xdr:row>0</xdr:row>
      <xdr:rowOff>46383</xdr:rowOff>
    </xdr:from>
    <xdr:to>
      <xdr:col>5</xdr:col>
      <xdr:colOff>1076739</xdr:colOff>
      <xdr:row>7</xdr:row>
      <xdr:rowOff>21535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D670A2-9E65-41CE-A4A7-554896F31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46383"/>
          <a:ext cx="5466521" cy="1366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32"/>
  <sheetViews>
    <sheetView showGridLines="0" tabSelected="1" zoomScaleNormal="100" zoomScaleSheetLayoutView="20" workbookViewId="0">
      <selection activeCell="E26" sqref="E26"/>
    </sheetView>
  </sheetViews>
  <sheetFormatPr defaultColWidth="0" defaultRowHeight="14.25" x14ac:dyDescent="0.45"/>
  <cols>
    <col min="1" max="1" width="3.73046875" style="3" customWidth="1"/>
    <col min="2" max="2" width="9.265625" style="1" customWidth="1"/>
    <col min="3" max="3" width="22.59765625" style="2" customWidth="1"/>
    <col min="4" max="4" width="12.3984375" style="2" customWidth="1"/>
    <col min="5" max="5" width="18.3984375" style="1" customWidth="1"/>
    <col min="6" max="6" width="21.59765625" style="2" customWidth="1"/>
    <col min="7" max="7" width="21.73046875" style="2" customWidth="1"/>
    <col min="8" max="8" width="19.3984375" style="2" customWidth="1"/>
    <col min="9" max="10" width="15.73046875" style="3" customWidth="1"/>
    <col min="11" max="11" width="19.73046875" style="3" customWidth="1"/>
    <col min="12" max="12" width="18.59765625" style="3" customWidth="1"/>
    <col min="13" max="13" width="3.73046875" style="3" customWidth="1"/>
    <col min="14" max="14" width="19.265625" style="3" hidden="1"/>
    <col min="15" max="19" width="15.73046875" style="3" hidden="1"/>
    <col min="20" max="16383" width="9.1328125" style="3" hidden="1"/>
    <col min="16384" max="16384" width="3.86328125" style="3" hidden="1" customWidth="1"/>
  </cols>
  <sheetData>
    <row r="1" spans="2:12" x14ac:dyDescent="0.45">
      <c r="B1" s="12"/>
      <c r="C1" s="13"/>
      <c r="D1" s="13"/>
      <c r="E1" s="12"/>
      <c r="F1" s="13"/>
      <c r="G1" s="13"/>
      <c r="H1" s="13"/>
      <c r="I1" s="14"/>
      <c r="J1" s="14"/>
      <c r="K1" s="14"/>
      <c r="L1" s="14"/>
    </row>
    <row r="2" spans="2:12" x14ac:dyDescent="0.45">
      <c r="B2" s="12"/>
      <c r="C2" s="12"/>
      <c r="D2" s="13"/>
      <c r="E2" s="13"/>
      <c r="F2" s="12"/>
      <c r="G2" s="13"/>
      <c r="H2" s="13"/>
      <c r="I2" s="13"/>
      <c r="J2" s="14"/>
      <c r="K2" s="14"/>
      <c r="L2" s="14"/>
    </row>
    <row r="3" spans="2:12" x14ac:dyDescent="0.45">
      <c r="B3" s="12"/>
      <c r="C3" s="12"/>
      <c r="D3" s="13"/>
      <c r="E3" s="13"/>
      <c r="F3" s="12"/>
      <c r="G3" s="13"/>
      <c r="H3" s="13"/>
      <c r="I3" s="13"/>
      <c r="J3" s="14"/>
      <c r="K3" s="14"/>
      <c r="L3" s="14"/>
    </row>
    <row r="4" spans="2:12" ht="23.25" customHeight="1" x14ac:dyDescent="0.45">
      <c r="B4" s="12"/>
      <c r="C4" s="12"/>
      <c r="D4" s="13"/>
      <c r="E4" s="13"/>
      <c r="F4" s="12"/>
      <c r="G4" s="13"/>
      <c r="H4" s="13"/>
      <c r="I4" s="13"/>
      <c r="J4" s="14"/>
      <c r="K4" s="14"/>
      <c r="L4" s="14"/>
    </row>
    <row r="5" spans="2:12" x14ac:dyDescent="0.45">
      <c r="B5" s="12"/>
      <c r="C5" s="12"/>
      <c r="D5" s="13"/>
      <c r="E5" s="12"/>
      <c r="F5" s="13"/>
      <c r="G5" s="13"/>
      <c r="H5" s="13"/>
      <c r="I5" s="13"/>
      <c r="J5" s="14"/>
      <c r="K5" s="14"/>
      <c r="L5" s="14"/>
    </row>
    <row r="6" spans="2:12" ht="18" customHeight="1" x14ac:dyDescent="0.45">
      <c r="B6" s="106"/>
      <c r="C6" s="107"/>
      <c r="D6" s="107"/>
      <c r="E6" s="51"/>
      <c r="F6" s="13"/>
      <c r="G6" s="13"/>
      <c r="H6" s="13"/>
      <c r="I6" s="13"/>
      <c r="J6" s="14"/>
      <c r="K6" s="14"/>
      <c r="L6" s="14"/>
    </row>
    <row r="7" spans="2:12" ht="7.5" customHeight="1" x14ac:dyDescent="0.45">
      <c r="B7" s="107"/>
      <c r="C7" s="107"/>
      <c r="D7" s="107"/>
      <c r="E7" s="51"/>
      <c r="F7" s="13"/>
      <c r="G7" s="13"/>
      <c r="H7" s="13"/>
      <c r="I7" s="13"/>
      <c r="J7" s="14"/>
      <c r="K7" s="14"/>
      <c r="L7" s="14"/>
    </row>
    <row r="8" spans="2:12" ht="6" customHeight="1" x14ac:dyDescent="0.45">
      <c r="B8" s="76"/>
      <c r="C8" s="76"/>
      <c r="D8" s="76"/>
      <c r="E8" s="77"/>
      <c r="F8" s="78"/>
      <c r="G8" s="78"/>
      <c r="H8" s="78"/>
      <c r="I8" s="78"/>
      <c r="J8" s="79"/>
      <c r="K8" s="79"/>
      <c r="L8" s="79"/>
    </row>
    <row r="9" spans="2:12" ht="9.75" customHeight="1" x14ac:dyDescent="0.45">
      <c r="B9" s="44"/>
      <c r="C9" s="44"/>
      <c r="D9" s="44"/>
      <c r="E9" s="45"/>
      <c r="F9" s="46"/>
      <c r="G9" s="46"/>
      <c r="H9" s="46"/>
      <c r="I9" s="46"/>
      <c r="J9" s="47"/>
      <c r="K9" s="47"/>
      <c r="L9" s="47"/>
    </row>
    <row r="10" spans="2:12" ht="24.95" customHeight="1" x14ac:dyDescent="0.45">
      <c r="B10" s="38" t="s">
        <v>52</v>
      </c>
      <c r="C10" s="13"/>
      <c r="D10" s="48" t="s">
        <v>58</v>
      </c>
      <c r="E10" s="49"/>
      <c r="F10" s="35"/>
      <c r="G10" s="35"/>
      <c r="H10" s="13"/>
      <c r="I10" s="13"/>
      <c r="J10" s="14"/>
      <c r="K10" s="14"/>
      <c r="L10" s="14"/>
    </row>
    <row r="11" spans="2:12" ht="24.95" customHeight="1" thickBot="1" x14ac:dyDescent="0.5">
      <c r="B11" s="38"/>
      <c r="C11" s="13"/>
      <c r="D11" s="50" t="s">
        <v>41</v>
      </c>
      <c r="E11" s="49"/>
      <c r="F11" s="35"/>
      <c r="G11" s="35"/>
      <c r="H11" s="13"/>
      <c r="I11" s="13"/>
      <c r="J11" s="14"/>
      <c r="K11" s="14"/>
      <c r="L11" s="14"/>
    </row>
    <row r="12" spans="2:12" ht="14.25" customHeight="1" x14ac:dyDescent="0.45">
      <c r="B12" s="12"/>
      <c r="C12" s="13"/>
      <c r="D12" s="14"/>
      <c r="E12" s="34"/>
      <c r="F12" s="35"/>
      <c r="G12" s="35"/>
      <c r="H12" s="13"/>
      <c r="I12" s="13"/>
      <c r="J12" s="108" t="s">
        <v>55</v>
      </c>
      <c r="K12" s="110" t="s">
        <v>3</v>
      </c>
      <c r="L12" s="114">
        <v>3000000</v>
      </c>
    </row>
    <row r="13" spans="2:12" ht="4.5" customHeight="1" x14ac:dyDescent="0.45">
      <c r="B13" s="12"/>
      <c r="C13" s="36"/>
      <c r="D13" s="36"/>
      <c r="E13" s="37"/>
      <c r="F13" s="36"/>
      <c r="G13" s="36"/>
      <c r="H13" s="13"/>
      <c r="I13" s="13"/>
      <c r="J13" s="109"/>
      <c r="K13" s="111"/>
      <c r="L13" s="115"/>
    </row>
    <row r="14" spans="2:12" ht="16.5" x14ac:dyDescent="0.45">
      <c r="B14" s="38" t="s">
        <v>53</v>
      </c>
      <c r="C14" s="39"/>
      <c r="D14" s="40"/>
      <c r="E14" s="37"/>
      <c r="F14" s="36"/>
      <c r="G14" s="14"/>
      <c r="H14" s="13"/>
      <c r="I14" s="13"/>
      <c r="J14" s="14"/>
      <c r="K14" s="93"/>
      <c r="L14" s="116"/>
    </row>
    <row r="15" spans="2:12" ht="2.25" customHeight="1" x14ac:dyDescent="0.45">
      <c r="B15" s="12"/>
      <c r="C15" s="41"/>
      <c r="D15" s="40"/>
      <c r="E15" s="37"/>
      <c r="F15" s="36"/>
      <c r="G15" s="36"/>
      <c r="H15" s="13"/>
      <c r="I15" s="13"/>
      <c r="J15" s="14"/>
      <c r="K15" s="94"/>
      <c r="L15" s="116"/>
    </row>
    <row r="16" spans="2:12" ht="18" customHeight="1" x14ac:dyDescent="0.45">
      <c r="B16" s="105" t="s">
        <v>35</v>
      </c>
      <c r="C16" s="105"/>
      <c r="D16" s="105"/>
      <c r="E16" s="30" t="s">
        <v>54</v>
      </c>
      <c r="F16" s="31" t="s">
        <v>48</v>
      </c>
      <c r="G16" s="36"/>
      <c r="H16" s="13"/>
      <c r="I16" s="13"/>
      <c r="J16" s="14"/>
      <c r="K16" s="94"/>
      <c r="L16" s="116"/>
    </row>
    <row r="17" spans="2:15" ht="18" customHeight="1" x14ac:dyDescent="0.45">
      <c r="B17" s="105" t="s">
        <v>42</v>
      </c>
      <c r="C17" s="105"/>
      <c r="D17" s="105"/>
      <c r="E17" s="30" t="s">
        <v>54</v>
      </c>
      <c r="F17" s="31" t="s">
        <v>50</v>
      </c>
      <c r="G17" s="42"/>
      <c r="H17" s="13"/>
      <c r="I17" s="13"/>
      <c r="J17" s="14"/>
      <c r="K17" s="93" t="s">
        <v>36</v>
      </c>
      <c r="L17" s="117">
        <v>0.04</v>
      </c>
    </row>
    <row r="18" spans="2:15" ht="18" customHeight="1" x14ac:dyDescent="0.45">
      <c r="B18" s="105" t="s">
        <v>61</v>
      </c>
      <c r="C18" s="105"/>
      <c r="D18" s="105"/>
      <c r="E18" s="30" t="s">
        <v>54</v>
      </c>
      <c r="F18" s="31" t="s">
        <v>62</v>
      </c>
      <c r="J18" s="14"/>
      <c r="K18" s="94"/>
      <c r="L18" s="117"/>
    </row>
    <row r="19" spans="2:15" ht="18" customHeight="1" x14ac:dyDescent="0.45">
      <c r="B19" s="105" t="s">
        <v>43</v>
      </c>
      <c r="C19" s="105"/>
      <c r="D19" s="105"/>
      <c r="E19" s="30" t="s">
        <v>54</v>
      </c>
      <c r="F19" s="31" t="s">
        <v>60</v>
      </c>
      <c r="G19" s="13"/>
      <c r="H19" s="13"/>
      <c r="I19" s="13"/>
      <c r="J19" s="14"/>
      <c r="K19" s="94"/>
      <c r="L19" s="117"/>
    </row>
    <row r="20" spans="2:15" ht="18" customHeight="1" x14ac:dyDescent="0.45">
      <c r="B20" s="105" t="s">
        <v>44</v>
      </c>
      <c r="C20" s="105"/>
      <c r="D20" s="105"/>
      <c r="E20" s="30" t="s">
        <v>54</v>
      </c>
      <c r="F20" s="31" t="s">
        <v>47</v>
      </c>
      <c r="G20" s="13"/>
      <c r="H20" s="13"/>
      <c r="I20" s="13"/>
      <c r="J20" s="14"/>
      <c r="K20" s="93" t="s">
        <v>14</v>
      </c>
      <c r="L20" s="119">
        <v>750000</v>
      </c>
    </row>
    <row r="21" spans="2:15" ht="18" customHeight="1" thickBot="1" x14ac:dyDescent="0.5">
      <c r="B21" s="105" t="s">
        <v>45</v>
      </c>
      <c r="C21" s="105"/>
      <c r="D21" s="105"/>
      <c r="E21" s="30" t="s">
        <v>54</v>
      </c>
      <c r="F21" s="31" t="s">
        <v>51</v>
      </c>
      <c r="G21" s="13"/>
      <c r="H21" s="13"/>
      <c r="I21" s="14"/>
      <c r="J21" s="43" t="s">
        <v>57</v>
      </c>
      <c r="K21" s="118"/>
      <c r="L21" s="120"/>
    </row>
    <row r="22" spans="2:15" ht="18" customHeight="1" x14ac:dyDescent="0.45">
      <c r="B22" s="105" t="s">
        <v>46</v>
      </c>
      <c r="C22" s="105"/>
      <c r="D22" s="105"/>
      <c r="E22" s="30" t="s">
        <v>54</v>
      </c>
      <c r="F22" s="31" t="s">
        <v>49</v>
      </c>
      <c r="G22" s="13"/>
      <c r="H22" s="13"/>
      <c r="I22" s="14"/>
      <c r="J22" s="32"/>
      <c r="K22" s="33"/>
      <c r="L22" s="14"/>
    </row>
    <row r="23" spans="2:15" ht="18.75" customHeight="1" x14ac:dyDescent="0.45">
      <c r="B23" s="12"/>
      <c r="C23" s="13"/>
      <c r="D23" s="13"/>
      <c r="E23" s="12"/>
      <c r="F23" s="13"/>
      <c r="G23" s="13"/>
      <c r="H23" s="13"/>
      <c r="I23" s="14"/>
      <c r="J23" s="14"/>
      <c r="K23" s="14"/>
      <c r="L23" s="14"/>
      <c r="M23" s="5"/>
      <c r="N23" s="5"/>
    </row>
    <row r="24" spans="2:15" ht="24.95" customHeight="1" x14ac:dyDescent="0.5">
      <c r="B24" s="80"/>
      <c r="C24" s="81"/>
      <c r="D24" s="27" t="s">
        <v>5</v>
      </c>
      <c r="E24" s="27" t="s">
        <v>5</v>
      </c>
      <c r="F24" s="27" t="s">
        <v>5</v>
      </c>
      <c r="G24" s="27" t="s">
        <v>5</v>
      </c>
      <c r="H24" s="27" t="s">
        <v>5</v>
      </c>
      <c r="I24" s="27" t="s">
        <v>5</v>
      </c>
      <c r="J24" s="27" t="s">
        <v>5</v>
      </c>
      <c r="K24" s="27" t="s">
        <v>5</v>
      </c>
      <c r="L24" s="52"/>
      <c r="M24" s="6"/>
      <c r="N24" s="82"/>
    </row>
    <row r="25" spans="2:15" ht="24.95" customHeight="1" x14ac:dyDescent="0.5">
      <c r="B25" s="15"/>
      <c r="C25" s="16"/>
      <c r="D25" s="28" t="s">
        <v>6</v>
      </c>
      <c r="E25" s="29" t="s">
        <v>7</v>
      </c>
      <c r="F25" s="28" t="s">
        <v>8</v>
      </c>
      <c r="G25" s="29" t="s">
        <v>9</v>
      </c>
      <c r="H25" s="29" t="s">
        <v>10</v>
      </c>
      <c r="I25" s="28" t="s">
        <v>11</v>
      </c>
      <c r="J25" s="29" t="s">
        <v>12</v>
      </c>
      <c r="K25" s="29" t="s">
        <v>13</v>
      </c>
      <c r="L25" s="53"/>
      <c r="M25" s="5"/>
      <c r="N25" s="5"/>
    </row>
    <row r="26" spans="2:15" ht="24.95" customHeight="1" x14ac:dyDescent="0.45">
      <c r="B26" s="121" t="s">
        <v>40</v>
      </c>
      <c r="C26" s="121"/>
      <c r="D26" s="10">
        <v>6.191E-2</v>
      </c>
      <c r="E26" s="10">
        <v>6.191E-2</v>
      </c>
      <c r="F26" s="10">
        <v>6.191E-2</v>
      </c>
      <c r="G26" s="10">
        <v>6.191E-2</v>
      </c>
      <c r="H26" s="10">
        <v>6.191E-2</v>
      </c>
      <c r="I26" s="10">
        <v>6.191E-2</v>
      </c>
      <c r="J26" s="10">
        <v>6.191E-2</v>
      </c>
      <c r="K26" s="10">
        <v>6.191E-2</v>
      </c>
      <c r="L26" s="54"/>
      <c r="M26" s="5"/>
      <c r="N26" s="5"/>
    </row>
    <row r="27" spans="2:15" ht="24.95" customHeight="1" thickBot="1" x14ac:dyDescent="0.5">
      <c r="B27" s="121" t="s">
        <v>63</v>
      </c>
      <c r="C27" s="121"/>
      <c r="D27" s="24">
        <v>0.05</v>
      </c>
      <c r="E27" s="24">
        <v>0.05</v>
      </c>
      <c r="F27" s="24">
        <v>0.05</v>
      </c>
      <c r="G27" s="24">
        <v>0.05</v>
      </c>
      <c r="H27" s="24">
        <v>0.05</v>
      </c>
      <c r="I27" s="24">
        <v>0.05</v>
      </c>
      <c r="J27" s="24">
        <v>0.05</v>
      </c>
      <c r="K27" s="24">
        <v>0.05</v>
      </c>
      <c r="L27" s="54"/>
      <c r="M27" s="5"/>
      <c r="N27" s="5"/>
      <c r="O27" s="2"/>
    </row>
    <row r="28" spans="2:15" s="8" customFormat="1" ht="12" customHeight="1" x14ac:dyDescent="0.5">
      <c r="B28" s="61"/>
      <c r="C28" s="62"/>
      <c r="D28" s="62"/>
      <c r="E28" s="61"/>
      <c r="F28" s="62"/>
      <c r="G28" s="62"/>
      <c r="H28" s="62"/>
      <c r="I28" s="63"/>
      <c r="J28" s="63"/>
      <c r="K28" s="63"/>
      <c r="L28" s="25"/>
      <c r="M28" s="7"/>
      <c r="O28" s="83"/>
    </row>
    <row r="29" spans="2:15" ht="7.5" customHeight="1" x14ac:dyDescent="0.5">
      <c r="B29" s="59"/>
      <c r="C29" s="19"/>
      <c r="D29" s="19"/>
      <c r="E29" s="59"/>
      <c r="F29" s="19"/>
      <c r="G29" s="19"/>
      <c r="H29" s="19"/>
      <c r="I29" s="60"/>
      <c r="J29" s="60"/>
      <c r="K29" s="60"/>
      <c r="L29" s="18"/>
    </row>
    <row r="30" spans="2:15" ht="18.75" customHeight="1" x14ac:dyDescent="0.5">
      <c r="B30" s="126" t="s">
        <v>4</v>
      </c>
      <c r="C30" s="126"/>
      <c r="D30" s="126"/>
      <c r="E30" s="11">
        <v>500000</v>
      </c>
      <c r="F30" s="26" t="s">
        <v>56</v>
      </c>
      <c r="G30" s="19"/>
      <c r="H30" s="16"/>
      <c r="I30" s="18"/>
      <c r="J30" s="18"/>
      <c r="K30" s="18"/>
      <c r="L30" s="18"/>
    </row>
    <row r="31" spans="2:15" ht="12.75" customHeight="1" x14ac:dyDescent="0.5">
      <c r="B31" s="15"/>
      <c r="C31" s="16"/>
      <c r="D31" s="16"/>
      <c r="E31" s="17"/>
      <c r="F31" s="16"/>
      <c r="G31" s="16"/>
      <c r="H31" s="16"/>
      <c r="I31" s="18"/>
      <c r="J31" s="18"/>
      <c r="K31" s="18"/>
      <c r="L31" s="18"/>
    </row>
    <row r="32" spans="2:15" ht="18" customHeight="1" thickBot="1" x14ac:dyDescent="0.55000000000000004">
      <c r="B32" s="127" t="s">
        <v>1</v>
      </c>
      <c r="C32" s="124" t="s">
        <v>2</v>
      </c>
      <c r="D32" s="124" t="s">
        <v>64</v>
      </c>
      <c r="E32" s="129" t="s">
        <v>0</v>
      </c>
      <c r="F32" s="124" t="s">
        <v>39</v>
      </c>
      <c r="G32" s="124" t="s">
        <v>37</v>
      </c>
      <c r="H32" s="122" t="s">
        <v>38</v>
      </c>
      <c r="I32" s="18"/>
      <c r="J32" s="18"/>
      <c r="K32" s="18"/>
      <c r="L32" s="18"/>
      <c r="M32" s="9"/>
      <c r="N32" s="4"/>
    </row>
    <row r="33" spans="2:14" ht="18" customHeight="1" thickBot="1" x14ac:dyDescent="0.55000000000000004">
      <c r="B33" s="128"/>
      <c r="C33" s="125"/>
      <c r="D33" s="125"/>
      <c r="E33" s="130"/>
      <c r="F33" s="125"/>
      <c r="G33" s="125"/>
      <c r="H33" s="123"/>
      <c r="I33" s="18"/>
      <c r="J33" s="18"/>
      <c r="K33" s="112" t="s">
        <v>35</v>
      </c>
      <c r="L33" s="102"/>
      <c r="M33" s="4"/>
      <c r="N33" s="4"/>
    </row>
    <row r="34" spans="2:14" ht="18" hidden="1" customHeight="1" x14ac:dyDescent="0.5">
      <c r="B34" s="66"/>
      <c r="C34" s="67">
        <f>(E30+D34+K46)*(D$26)/12</f>
        <v>2579.7381083333335</v>
      </c>
      <c r="D34" s="67">
        <v>30</v>
      </c>
      <c r="E34" s="68">
        <f>E30+C34+D34+K46</f>
        <v>502609.73810833332</v>
      </c>
      <c r="F34" s="68"/>
      <c r="G34" s="68"/>
      <c r="H34" s="69">
        <f>(L20*D$27)/12+L20-K46</f>
        <v>753125</v>
      </c>
      <c r="I34" s="18"/>
      <c r="J34" s="18"/>
      <c r="K34" s="113"/>
      <c r="L34" s="102"/>
      <c r="M34" s="4"/>
      <c r="N34" s="4"/>
    </row>
    <row r="35" spans="2:14" ht="18" hidden="1" customHeight="1" x14ac:dyDescent="0.5">
      <c r="B35" s="66"/>
      <c r="C35" s="67">
        <f>(E34+D35+K35)*(D$26)/12</f>
        <v>2593.2021821905764</v>
      </c>
      <c r="D35" s="67">
        <v>30</v>
      </c>
      <c r="E35" s="68">
        <f>E34+C35+D35+K35</f>
        <v>505232.94029052387</v>
      </c>
      <c r="F35" s="68"/>
      <c r="G35" s="68"/>
      <c r="H35" s="69">
        <f>(H34*D$27)/12+H34-K35</f>
        <v>756263.02083333337</v>
      </c>
      <c r="I35" s="18"/>
      <c r="J35" s="18"/>
      <c r="K35" s="103"/>
      <c r="L35" s="84"/>
      <c r="M35" s="4"/>
      <c r="N35" s="4"/>
    </row>
    <row r="36" spans="2:14" ht="18" hidden="1" customHeight="1" x14ac:dyDescent="0.5">
      <c r="B36" s="66"/>
      <c r="C36" s="67">
        <f t="shared" ref="C36:C44" si="0">(E35+D36+K36)*(D$26)/12</f>
        <v>2606.7357194488609</v>
      </c>
      <c r="D36" s="67">
        <v>30</v>
      </c>
      <c r="E36" s="68">
        <f t="shared" ref="E36:E45" si="1">E35+C36+D36+K36</f>
        <v>507869.67600997275</v>
      </c>
      <c r="F36" s="68"/>
      <c r="G36" s="68"/>
      <c r="H36" s="69">
        <f t="shared" ref="H36:H45" si="2">(H35*D$27)/12+H35-K36</f>
        <v>759414.11675347225</v>
      </c>
      <c r="I36" s="18"/>
      <c r="J36" s="18"/>
      <c r="K36" s="104"/>
      <c r="L36" s="84"/>
      <c r="M36" s="4"/>
      <c r="N36" s="4"/>
    </row>
    <row r="37" spans="2:14" ht="18" hidden="1" customHeight="1" x14ac:dyDescent="0.5">
      <c r="B37" s="66"/>
      <c r="C37" s="67">
        <f t="shared" si="0"/>
        <v>2620.339078481451</v>
      </c>
      <c r="D37" s="67">
        <v>30</v>
      </c>
      <c r="E37" s="68">
        <f t="shared" si="1"/>
        <v>510520.01508845418</v>
      </c>
      <c r="F37" s="68"/>
      <c r="G37" s="68"/>
      <c r="H37" s="69">
        <f t="shared" si="2"/>
        <v>762578.34223994508</v>
      </c>
      <c r="I37" s="18"/>
      <c r="J37" s="18"/>
      <c r="K37" s="103"/>
      <c r="L37" s="84"/>
      <c r="M37" s="4"/>
      <c r="N37" s="4"/>
    </row>
    <row r="38" spans="2:14" ht="18" hidden="1" customHeight="1" x14ac:dyDescent="0.5">
      <c r="B38" s="66"/>
      <c r="C38" s="67">
        <f t="shared" si="0"/>
        <v>2634.0126195105163</v>
      </c>
      <c r="D38" s="67">
        <v>30</v>
      </c>
      <c r="E38" s="68">
        <f t="shared" si="1"/>
        <v>513184.02770796471</v>
      </c>
      <c r="F38" s="68"/>
      <c r="G38" s="68"/>
      <c r="H38" s="69">
        <f t="shared" si="2"/>
        <v>765755.7519992782</v>
      </c>
      <c r="I38" s="18"/>
      <c r="J38" s="18"/>
      <c r="K38" s="104"/>
      <c r="L38" s="84"/>
      <c r="M38" s="4"/>
      <c r="N38" s="4"/>
    </row>
    <row r="39" spans="2:14" ht="18" hidden="1" customHeight="1" x14ac:dyDescent="0.5">
      <c r="B39" s="66"/>
      <c r="C39" s="67">
        <f t="shared" si="0"/>
        <v>2647.7567046166746</v>
      </c>
      <c r="D39" s="67">
        <v>30</v>
      </c>
      <c r="E39" s="68">
        <f t="shared" si="1"/>
        <v>515861.78441258136</v>
      </c>
      <c r="F39" s="68"/>
      <c r="G39" s="68"/>
      <c r="H39" s="69">
        <f t="shared" si="2"/>
        <v>768946.40096594184</v>
      </c>
      <c r="I39" s="18"/>
      <c r="J39" s="18"/>
      <c r="K39" s="103"/>
      <c r="L39" s="84"/>
      <c r="M39" s="4"/>
      <c r="N39" s="4"/>
    </row>
    <row r="40" spans="2:14" ht="18" hidden="1" customHeight="1" x14ac:dyDescent="0.5">
      <c r="B40" s="66"/>
      <c r="C40" s="67">
        <f t="shared" si="0"/>
        <v>2661.5716977485758</v>
      </c>
      <c r="D40" s="67">
        <v>30</v>
      </c>
      <c r="E40" s="68">
        <f t="shared" si="1"/>
        <v>518553.35611032991</v>
      </c>
      <c r="F40" s="68"/>
      <c r="G40" s="68"/>
      <c r="H40" s="69">
        <f t="shared" si="2"/>
        <v>772150.34430329991</v>
      </c>
      <c r="I40" s="18"/>
      <c r="J40" s="18"/>
      <c r="K40" s="104"/>
      <c r="L40" s="84"/>
      <c r="M40" s="4"/>
      <c r="N40" s="4"/>
    </row>
    <row r="41" spans="2:14" ht="18" hidden="1" customHeight="1" x14ac:dyDescent="0.5">
      <c r="B41" s="66"/>
      <c r="C41" s="67">
        <f t="shared" si="0"/>
        <v>2675.457964732544</v>
      </c>
      <c r="D41" s="67">
        <v>30</v>
      </c>
      <c r="E41" s="68">
        <f t="shared" si="1"/>
        <v>521258.81407506246</v>
      </c>
      <c r="F41" s="68"/>
      <c r="G41" s="68"/>
      <c r="H41" s="69">
        <f t="shared" si="2"/>
        <v>775367.6374045636</v>
      </c>
      <c r="I41" s="18"/>
      <c r="J41" s="18"/>
      <c r="K41" s="103"/>
      <c r="L41" s="84"/>
      <c r="M41" s="4"/>
      <c r="N41" s="4"/>
    </row>
    <row r="42" spans="2:14" ht="18" hidden="1" customHeight="1" x14ac:dyDescent="0.5">
      <c r="B42" s="66"/>
      <c r="C42" s="67">
        <f t="shared" si="0"/>
        <v>2689.4158732822598</v>
      </c>
      <c r="D42" s="67">
        <v>30</v>
      </c>
      <c r="E42" s="68">
        <f t="shared" si="1"/>
        <v>523978.2299483447</v>
      </c>
      <c r="F42" s="68"/>
      <c r="G42" s="68"/>
      <c r="H42" s="69">
        <f t="shared" si="2"/>
        <v>778598.33589374926</v>
      </c>
      <c r="I42" s="18"/>
      <c r="J42" s="18"/>
      <c r="K42" s="104"/>
      <c r="L42" s="84"/>
      <c r="M42" s="4"/>
      <c r="N42" s="4"/>
    </row>
    <row r="43" spans="2:14" ht="18" hidden="1" customHeight="1" x14ac:dyDescent="0.5">
      <c r="B43" s="66"/>
      <c r="C43" s="67">
        <f t="shared" si="0"/>
        <v>2703.4457930085018</v>
      </c>
      <c r="D43" s="67">
        <v>30</v>
      </c>
      <c r="E43" s="68">
        <f t="shared" si="1"/>
        <v>526711.67574135319</v>
      </c>
      <c r="F43" s="68"/>
      <c r="G43" s="68"/>
      <c r="H43" s="69">
        <f t="shared" si="2"/>
        <v>781842.49562663992</v>
      </c>
      <c r="I43" s="18"/>
      <c r="J43" s="18"/>
      <c r="K43" s="103"/>
      <c r="L43" s="84"/>
      <c r="M43" s="4"/>
      <c r="N43" s="4"/>
    </row>
    <row r="44" spans="2:14" ht="18" hidden="1" customHeight="1" x14ac:dyDescent="0.5">
      <c r="B44" s="66"/>
      <c r="C44" s="67">
        <f t="shared" si="0"/>
        <v>2717.5480954289314</v>
      </c>
      <c r="D44" s="67">
        <v>30</v>
      </c>
      <c r="E44" s="68">
        <f t="shared" si="1"/>
        <v>529459.22383678216</v>
      </c>
      <c r="F44" s="68"/>
      <c r="G44" s="68"/>
      <c r="H44" s="69">
        <f t="shared" si="2"/>
        <v>785100.17269175092</v>
      </c>
      <c r="I44" s="18"/>
      <c r="J44" s="18"/>
      <c r="K44" s="104"/>
      <c r="L44" s="84"/>
      <c r="M44" s="4"/>
      <c r="N44" s="4"/>
    </row>
    <row r="45" spans="2:14" ht="18" hidden="1" customHeight="1" thickBot="1" x14ac:dyDescent="0.55000000000000004">
      <c r="B45" s="66"/>
      <c r="C45" s="67">
        <f>(E44+D45+K45)*(D$26)/12</f>
        <v>2731.7231539779318</v>
      </c>
      <c r="D45" s="67">
        <v>30</v>
      </c>
      <c r="E45" s="68">
        <f t="shared" si="1"/>
        <v>532220.94699076004</v>
      </c>
      <c r="F45" s="68"/>
      <c r="G45" s="68"/>
      <c r="H45" s="69">
        <f t="shared" si="2"/>
        <v>788371.42341129994</v>
      </c>
      <c r="I45" s="18"/>
      <c r="J45" s="18"/>
      <c r="K45" s="85"/>
      <c r="L45" s="84"/>
      <c r="M45" s="4"/>
      <c r="N45" s="4"/>
    </row>
    <row r="46" spans="2:14" ht="18" customHeight="1" thickBot="1" x14ac:dyDescent="0.55000000000000004">
      <c r="B46" s="70">
        <v>1</v>
      </c>
      <c r="C46" s="71">
        <f>C34+C35+C36+C37+C38+C39+C40+C41+C42+C43+C44+C45</f>
        <v>31860.946990760156</v>
      </c>
      <c r="D46" s="71">
        <f>D34+D36+D35+D37+D38+D39+D40+D41+D42+D43+D44+D45</f>
        <v>360</v>
      </c>
      <c r="E46" s="72">
        <f>E45</f>
        <v>532220.94699076004</v>
      </c>
      <c r="F46" s="72">
        <f>(L12*L17)+L12</f>
        <v>3120000</v>
      </c>
      <c r="G46" s="72">
        <f>F46-E46</f>
        <v>2587779.05300924</v>
      </c>
      <c r="H46" s="72">
        <f>H45</f>
        <v>788371.42341129994</v>
      </c>
      <c r="I46" s="91" t="s">
        <v>15</v>
      </c>
      <c r="J46" s="92"/>
      <c r="K46" s="64">
        <v>0</v>
      </c>
      <c r="L46" s="85"/>
      <c r="M46" s="4"/>
      <c r="N46" s="4"/>
    </row>
    <row r="47" spans="2:14" ht="18" hidden="1" customHeight="1" thickBot="1" x14ac:dyDescent="0.55000000000000004">
      <c r="B47" s="70"/>
      <c r="C47" s="71">
        <f>(E46+D47+K59)*(D$26)/12</f>
        <v>2745.971344016496</v>
      </c>
      <c r="D47" s="71">
        <v>30</v>
      </c>
      <c r="E47" s="72">
        <f>E46+C47+D47+K59</f>
        <v>534996.91833477654</v>
      </c>
      <c r="F47" s="72"/>
      <c r="G47" s="72"/>
      <c r="H47" s="72">
        <f>(H46*D$27)/12+H46-K59</f>
        <v>791656.30434218037</v>
      </c>
      <c r="I47" s="99"/>
      <c r="J47" s="100"/>
      <c r="K47" s="101"/>
      <c r="L47" s="86"/>
      <c r="M47" s="4"/>
      <c r="N47" s="4"/>
    </row>
    <row r="48" spans="2:14" ht="18" hidden="1" customHeight="1" thickBot="1" x14ac:dyDescent="0.55000000000000004">
      <c r="B48" s="70"/>
      <c r="C48" s="71">
        <f>(E47+D48)*(D$26)/12</f>
        <v>2760.2930428421678</v>
      </c>
      <c r="D48" s="71">
        <v>30</v>
      </c>
      <c r="E48" s="72">
        <f>E47+C48+D48</f>
        <v>537787.21137761872</v>
      </c>
      <c r="F48" s="72"/>
      <c r="G48" s="72"/>
      <c r="H48" s="72">
        <f>(H47*D$27)/12+H47-K47</f>
        <v>794954.87227693945</v>
      </c>
      <c r="I48" s="99"/>
      <c r="J48" s="100"/>
      <c r="K48" s="101"/>
      <c r="L48" s="86"/>
      <c r="M48" s="4"/>
      <c r="N48" s="4"/>
    </row>
    <row r="49" spans="2:14" ht="18" hidden="1" customHeight="1" thickBot="1" x14ac:dyDescent="0.55000000000000004">
      <c r="B49" s="70"/>
      <c r="C49" s="71">
        <f t="shared" ref="C49:C57" si="3">(E48+D49)*(D$26)/12</f>
        <v>2774.688629699031</v>
      </c>
      <c r="D49" s="71">
        <v>30</v>
      </c>
      <c r="E49" s="72">
        <f t="shared" ref="E49:E58" si="4">E48+C49+D49</f>
        <v>540591.90000731777</v>
      </c>
      <c r="F49" s="72"/>
      <c r="G49" s="72"/>
      <c r="H49" s="72">
        <f t="shared" ref="H49:H58" si="5">(H48*D$27)/12+H48-K48</f>
        <v>798267.18424476008</v>
      </c>
      <c r="I49" s="99"/>
      <c r="J49" s="100"/>
      <c r="K49" s="101"/>
      <c r="L49" s="86"/>
      <c r="M49" s="4"/>
      <c r="N49" s="4"/>
    </row>
    <row r="50" spans="2:14" ht="18" hidden="1" customHeight="1" thickBot="1" x14ac:dyDescent="0.55000000000000004">
      <c r="B50" s="70"/>
      <c r="C50" s="71">
        <f t="shared" si="3"/>
        <v>2789.1584857877533</v>
      </c>
      <c r="D50" s="71">
        <v>30</v>
      </c>
      <c r="E50" s="72">
        <f t="shared" si="4"/>
        <v>543411.05849310558</v>
      </c>
      <c r="F50" s="72"/>
      <c r="G50" s="72"/>
      <c r="H50" s="72">
        <f t="shared" si="5"/>
        <v>801593.29751244653</v>
      </c>
      <c r="I50" s="99"/>
      <c r="J50" s="100"/>
      <c r="K50" s="101"/>
      <c r="L50" s="86"/>
      <c r="M50" s="4"/>
      <c r="N50" s="4"/>
    </row>
    <row r="51" spans="2:14" ht="18" hidden="1" customHeight="1" thickBot="1" x14ac:dyDescent="0.55000000000000004">
      <c r="B51" s="70"/>
      <c r="C51" s="71">
        <f t="shared" si="3"/>
        <v>2803.7029942756803</v>
      </c>
      <c r="D51" s="71">
        <v>30</v>
      </c>
      <c r="E51" s="72">
        <f t="shared" si="4"/>
        <v>546244.7614873813</v>
      </c>
      <c r="F51" s="72"/>
      <c r="G51" s="72"/>
      <c r="H51" s="72">
        <f t="shared" si="5"/>
        <v>804933.26958541502</v>
      </c>
      <c r="I51" s="99"/>
      <c r="J51" s="100"/>
      <c r="K51" s="101"/>
      <c r="L51" s="86"/>
      <c r="M51" s="4"/>
      <c r="N51" s="4"/>
    </row>
    <row r="52" spans="2:14" ht="18" hidden="1" customHeight="1" thickBot="1" x14ac:dyDescent="0.55000000000000004">
      <c r="B52" s="70"/>
      <c r="C52" s="71">
        <f t="shared" si="3"/>
        <v>2818.3225403069814</v>
      </c>
      <c r="D52" s="71">
        <v>30</v>
      </c>
      <c r="E52" s="72">
        <f t="shared" si="4"/>
        <v>549093.08402768825</v>
      </c>
      <c r="F52" s="72"/>
      <c r="G52" s="72"/>
      <c r="H52" s="72">
        <f t="shared" si="5"/>
        <v>808287.15820868756</v>
      </c>
      <c r="I52" s="99"/>
      <c r="J52" s="100"/>
      <c r="K52" s="101"/>
      <c r="L52" s="86"/>
      <c r="M52" s="4"/>
      <c r="N52" s="4"/>
    </row>
    <row r="53" spans="2:14" ht="18" hidden="1" customHeight="1" thickBot="1" x14ac:dyDescent="0.55000000000000004">
      <c r="B53" s="70"/>
      <c r="C53" s="71">
        <f t="shared" si="3"/>
        <v>2833.017511012848</v>
      </c>
      <c r="D53" s="71">
        <v>30</v>
      </c>
      <c r="E53" s="72">
        <f t="shared" si="4"/>
        <v>551956.1015387011</v>
      </c>
      <c r="F53" s="72"/>
      <c r="G53" s="72"/>
      <c r="H53" s="72">
        <f t="shared" si="5"/>
        <v>811655.02136789041</v>
      </c>
      <c r="I53" s="99"/>
      <c r="J53" s="100"/>
      <c r="K53" s="101"/>
      <c r="L53" s="86"/>
      <c r="M53" s="4"/>
      <c r="N53" s="4"/>
    </row>
    <row r="54" spans="2:14" ht="18" hidden="1" customHeight="1" thickBot="1" x14ac:dyDescent="0.55000000000000004">
      <c r="B54" s="70"/>
      <c r="C54" s="71">
        <f t="shared" si="3"/>
        <v>2847.7882955217488</v>
      </c>
      <c r="D54" s="71">
        <v>30</v>
      </c>
      <c r="E54" s="72">
        <f t="shared" si="4"/>
        <v>554833.88983422285</v>
      </c>
      <c r="F54" s="72"/>
      <c r="G54" s="72"/>
      <c r="H54" s="72">
        <f t="shared" si="5"/>
        <v>815036.91729025659</v>
      </c>
      <c r="I54" s="99"/>
      <c r="J54" s="100"/>
      <c r="K54" s="101"/>
      <c r="L54" s="86"/>
      <c r="M54" s="4"/>
      <c r="N54" s="4"/>
    </row>
    <row r="55" spans="2:14" ht="18" hidden="1" customHeight="1" thickBot="1" x14ac:dyDescent="0.55000000000000004">
      <c r="B55" s="72"/>
      <c r="C55" s="71">
        <f t="shared" si="3"/>
        <v>2862.6352849697282</v>
      </c>
      <c r="D55" s="71">
        <v>30</v>
      </c>
      <c r="E55" s="72">
        <f t="shared" si="4"/>
        <v>557726.52511919255</v>
      </c>
      <c r="F55" s="72"/>
      <c r="G55" s="72"/>
      <c r="H55" s="72">
        <f t="shared" si="5"/>
        <v>818432.90444563271</v>
      </c>
      <c r="I55" s="99"/>
      <c r="J55" s="100"/>
      <c r="K55" s="65"/>
      <c r="L55" s="86"/>
      <c r="M55" s="4"/>
      <c r="N55" s="4"/>
    </row>
    <row r="56" spans="2:14" ht="18" hidden="1" customHeight="1" thickBot="1" x14ac:dyDescent="0.55000000000000004">
      <c r="B56" s="70"/>
      <c r="C56" s="71">
        <f t="shared" si="3"/>
        <v>2877.5588725107677</v>
      </c>
      <c r="D56" s="71">
        <v>30</v>
      </c>
      <c r="E56" s="72">
        <f t="shared" si="4"/>
        <v>560634.08399170334</v>
      </c>
      <c r="F56" s="72"/>
      <c r="G56" s="72"/>
      <c r="H56" s="72">
        <f t="shared" si="5"/>
        <v>821843.04154748947</v>
      </c>
      <c r="I56" s="99"/>
      <c r="J56" s="100"/>
      <c r="K56" s="65"/>
      <c r="L56" s="86"/>
      <c r="M56" s="4"/>
      <c r="N56" s="4"/>
    </row>
    <row r="57" spans="2:14" ht="18" hidden="1" customHeight="1" thickBot="1" x14ac:dyDescent="0.55000000000000004">
      <c r="B57" s="70"/>
      <c r="C57" s="71">
        <f t="shared" si="3"/>
        <v>2892.559453327196</v>
      </c>
      <c r="D57" s="71">
        <v>30</v>
      </c>
      <c r="E57" s="72">
        <f t="shared" si="4"/>
        <v>563556.64344503055</v>
      </c>
      <c r="F57" s="72"/>
      <c r="G57" s="72"/>
      <c r="H57" s="72">
        <f t="shared" si="5"/>
        <v>825267.38755393738</v>
      </c>
      <c r="I57" s="99"/>
      <c r="J57" s="100"/>
      <c r="K57" s="65"/>
      <c r="L57" s="86"/>
      <c r="M57" s="4"/>
      <c r="N57" s="4"/>
    </row>
    <row r="58" spans="2:14" ht="18" hidden="1" customHeight="1" thickBot="1" x14ac:dyDescent="0.55000000000000004">
      <c r="B58" s="70"/>
      <c r="C58" s="71">
        <f>(E57+D58)*(D$26)/12</f>
        <v>2907.6374246401533</v>
      </c>
      <c r="D58" s="71">
        <v>30</v>
      </c>
      <c r="E58" s="72">
        <f t="shared" si="4"/>
        <v>566494.28086967068</v>
      </c>
      <c r="F58" s="72"/>
      <c r="G58" s="72"/>
      <c r="H58" s="72">
        <f t="shared" si="5"/>
        <v>828706.00166874542</v>
      </c>
      <c r="I58" s="99"/>
      <c r="J58" s="100"/>
      <c r="K58" s="65"/>
      <c r="L58" s="86"/>
      <c r="M58" s="4"/>
      <c r="N58" s="4"/>
    </row>
    <row r="59" spans="2:14" ht="18" customHeight="1" thickBot="1" x14ac:dyDescent="0.55000000000000004">
      <c r="B59" s="70">
        <v>2</v>
      </c>
      <c r="C59" s="71">
        <f>C47+C48+C49+C50+C51+C52+C53+C54+C55+C56+C57+C58</f>
        <v>33913.333878910555</v>
      </c>
      <c r="D59" s="71">
        <f>D47+D48+D49+D50+D51+D52+D53+D54+D55+D56+D57+D58</f>
        <v>360</v>
      </c>
      <c r="E59" s="72">
        <f>E58</f>
        <v>566494.28086967068</v>
      </c>
      <c r="F59" s="72">
        <f>(F46*L17)+F46</f>
        <v>3244800</v>
      </c>
      <c r="G59" s="72">
        <f>F59-E59</f>
        <v>2678305.7191303293</v>
      </c>
      <c r="H59" s="72">
        <f>H58</f>
        <v>828706.00166874542</v>
      </c>
      <c r="I59" s="91" t="s">
        <v>16</v>
      </c>
      <c r="J59" s="92"/>
      <c r="K59" s="57">
        <v>0</v>
      </c>
      <c r="L59" s="85"/>
      <c r="M59" s="4"/>
      <c r="N59" s="4"/>
    </row>
    <row r="60" spans="2:14" ht="18" hidden="1" customHeight="1" thickBot="1" x14ac:dyDescent="0.55000000000000004">
      <c r="B60" s="70"/>
      <c r="C60" s="71">
        <f>(E59+D59)*(E$26)/12</f>
        <v>2924.4957107201094</v>
      </c>
      <c r="D60" s="71">
        <v>30</v>
      </c>
      <c r="E60" s="72">
        <f>E59+C60+D60+K72</f>
        <v>569448.77658039075</v>
      </c>
      <c r="F60" s="72"/>
      <c r="G60" s="72"/>
      <c r="H60" s="72">
        <f>(H59*D$27)/12+H59-K72</f>
        <v>832158.94334236521</v>
      </c>
      <c r="I60" s="99"/>
      <c r="J60" s="100"/>
      <c r="K60" s="65"/>
      <c r="L60" s="86"/>
      <c r="M60" s="4"/>
      <c r="N60" s="4"/>
    </row>
    <row r="61" spans="2:14" ht="18" hidden="1" customHeight="1" thickBot="1" x14ac:dyDescent="0.55000000000000004">
      <c r="B61" s="70"/>
      <c r="C61" s="71">
        <f t="shared" ref="C61:C71" si="6">(E60+D60)*(E$26)/12</f>
        <v>2938.035921507666</v>
      </c>
      <c r="D61" s="71">
        <v>30</v>
      </c>
      <c r="E61" s="72">
        <f>E60+C61+D61</f>
        <v>572416.81250189838</v>
      </c>
      <c r="F61" s="72"/>
      <c r="G61" s="72"/>
      <c r="H61" s="72">
        <f>(H60*D$27)/12+H60-K60</f>
        <v>835626.27227295842</v>
      </c>
      <c r="I61" s="99"/>
      <c r="J61" s="100"/>
      <c r="K61" s="65"/>
      <c r="L61" s="86"/>
      <c r="M61" s="4"/>
      <c r="N61" s="4"/>
    </row>
    <row r="62" spans="2:14" ht="18" hidden="1" customHeight="1" thickBot="1" x14ac:dyDescent="0.55000000000000004">
      <c r="B62" s="70"/>
      <c r="C62" s="71">
        <f t="shared" si="6"/>
        <v>2953.3485134993775</v>
      </c>
      <c r="D62" s="71">
        <v>30</v>
      </c>
      <c r="E62" s="72">
        <f t="shared" ref="E62:E71" si="7">E61+C62+D62</f>
        <v>575400.16101539775</v>
      </c>
      <c r="F62" s="72"/>
      <c r="G62" s="72"/>
      <c r="H62" s="72">
        <f t="shared" ref="H62:H70" si="8">(H61*D$27)/12+H61-K61</f>
        <v>839108.04840742913</v>
      </c>
      <c r="I62" s="99"/>
      <c r="J62" s="100"/>
      <c r="K62" s="65"/>
      <c r="L62" s="86"/>
      <c r="M62" s="4"/>
      <c r="N62" s="4"/>
    </row>
    <row r="63" spans="2:14" ht="18" hidden="1" customHeight="1" thickBot="1" x14ac:dyDescent="0.55000000000000004">
      <c r="B63" s="70"/>
      <c r="C63" s="71">
        <f t="shared" si="6"/>
        <v>2968.7401057052725</v>
      </c>
      <c r="D63" s="71">
        <v>30</v>
      </c>
      <c r="E63" s="72">
        <f t="shared" si="7"/>
        <v>578398.90112110297</v>
      </c>
      <c r="F63" s="72"/>
      <c r="G63" s="72"/>
      <c r="H63" s="72">
        <f t="shared" si="8"/>
        <v>842604.33194246003</v>
      </c>
      <c r="I63" s="99"/>
      <c r="J63" s="100"/>
      <c r="K63" s="65"/>
      <c r="L63" s="86"/>
      <c r="M63" s="4"/>
      <c r="N63" s="4"/>
    </row>
    <row r="64" spans="2:14" ht="18" hidden="1" customHeight="1" thickBot="1" x14ac:dyDescent="0.55000000000000004">
      <c r="B64" s="70"/>
      <c r="C64" s="71">
        <f t="shared" si="6"/>
        <v>2984.2111057006236</v>
      </c>
      <c r="D64" s="71">
        <v>30</v>
      </c>
      <c r="E64" s="72">
        <f t="shared" si="7"/>
        <v>581413.11222680355</v>
      </c>
      <c r="F64" s="72"/>
      <c r="G64" s="72"/>
      <c r="H64" s="72">
        <f t="shared" si="8"/>
        <v>846115.18332555366</v>
      </c>
      <c r="I64" s="99"/>
      <c r="J64" s="100"/>
      <c r="K64" s="65"/>
      <c r="L64" s="86"/>
      <c r="M64" s="4"/>
      <c r="N64" s="4"/>
    </row>
    <row r="65" spans="2:14" ht="18" hidden="1" customHeight="1" thickBot="1" x14ac:dyDescent="0.55000000000000004">
      <c r="B65" s="70"/>
      <c r="C65" s="71">
        <f t="shared" si="6"/>
        <v>2999.7619231634508</v>
      </c>
      <c r="D65" s="71">
        <v>30</v>
      </c>
      <c r="E65" s="72">
        <f t="shared" si="7"/>
        <v>584442.87414996698</v>
      </c>
      <c r="F65" s="72"/>
      <c r="G65" s="72"/>
      <c r="H65" s="72">
        <f t="shared" si="8"/>
        <v>849640.66325607675</v>
      </c>
      <c r="I65" s="99"/>
      <c r="J65" s="100"/>
      <c r="K65" s="65"/>
      <c r="L65" s="86"/>
      <c r="M65" s="4"/>
      <c r="N65" s="4"/>
    </row>
    <row r="66" spans="2:14" ht="18" hidden="1" customHeight="1" thickBot="1" x14ac:dyDescent="0.55000000000000004">
      <c r="B66" s="70"/>
      <c r="C66" s="71">
        <f t="shared" si="6"/>
        <v>3015.3929698853713</v>
      </c>
      <c r="D66" s="71">
        <v>30</v>
      </c>
      <c r="E66" s="72">
        <f t="shared" si="7"/>
        <v>587488.26711985236</v>
      </c>
      <c r="F66" s="72"/>
      <c r="G66" s="72"/>
      <c r="H66" s="72">
        <f t="shared" si="8"/>
        <v>853180.8326863104</v>
      </c>
      <c r="I66" s="99"/>
      <c r="J66" s="100"/>
      <c r="K66" s="65"/>
      <c r="L66" s="86"/>
      <c r="M66" s="4"/>
      <c r="N66" s="4"/>
    </row>
    <row r="67" spans="2:14" ht="18" hidden="1" customHeight="1" thickBot="1" x14ac:dyDescent="0.55000000000000004">
      <c r="B67" s="70"/>
      <c r="C67" s="71">
        <f t="shared" si="6"/>
        <v>3031.1046597825048</v>
      </c>
      <c r="D67" s="71">
        <v>30</v>
      </c>
      <c r="E67" s="72">
        <f t="shared" si="7"/>
        <v>590549.37177963485</v>
      </c>
      <c r="F67" s="72"/>
      <c r="G67" s="72"/>
      <c r="H67" s="72">
        <f t="shared" si="8"/>
        <v>856735.75282250333</v>
      </c>
      <c r="I67" s="99"/>
      <c r="J67" s="100"/>
      <c r="K67" s="65"/>
      <c r="L67" s="86"/>
      <c r="M67" s="4"/>
      <c r="N67" s="4"/>
    </row>
    <row r="68" spans="2:14" ht="18" hidden="1" customHeight="1" thickBot="1" x14ac:dyDescent="0.55000000000000004">
      <c r="B68" s="72"/>
      <c r="C68" s="71">
        <f t="shared" si="6"/>
        <v>3046.8974089064327</v>
      </c>
      <c r="D68" s="71">
        <v>30</v>
      </c>
      <c r="E68" s="72">
        <f t="shared" si="7"/>
        <v>593626.26918854134</v>
      </c>
      <c r="F68" s="72"/>
      <c r="G68" s="72"/>
      <c r="H68" s="72">
        <f t="shared" si="8"/>
        <v>860305.4851259304</v>
      </c>
      <c r="I68" s="99"/>
      <c r="J68" s="100"/>
      <c r="K68" s="65"/>
      <c r="L68" s="86"/>
      <c r="M68" s="4"/>
      <c r="N68" s="4"/>
    </row>
    <row r="69" spans="2:14" ht="18" hidden="1" customHeight="1" thickBot="1" x14ac:dyDescent="0.55000000000000004">
      <c r="B69" s="72"/>
      <c r="C69" s="71">
        <f t="shared" si="6"/>
        <v>3062.7716354552163</v>
      </c>
      <c r="D69" s="71">
        <v>30</v>
      </c>
      <c r="E69" s="72">
        <f t="shared" si="7"/>
        <v>596719.04082399653</v>
      </c>
      <c r="F69" s="72"/>
      <c r="G69" s="72"/>
      <c r="H69" s="72">
        <f t="shared" si="8"/>
        <v>863890.09131395514</v>
      </c>
      <c r="I69" s="99"/>
      <c r="J69" s="100"/>
      <c r="K69" s="65"/>
      <c r="L69" s="86"/>
      <c r="M69" s="4"/>
      <c r="N69" s="4"/>
    </row>
    <row r="70" spans="2:14" ht="18" hidden="1" customHeight="1" thickBot="1" x14ac:dyDescent="0.55000000000000004">
      <c r="B70" s="70"/>
      <c r="C70" s="71">
        <f t="shared" si="6"/>
        <v>3078.7277597844691</v>
      </c>
      <c r="D70" s="71">
        <v>30</v>
      </c>
      <c r="E70" s="72">
        <f t="shared" si="7"/>
        <v>599827.76858378097</v>
      </c>
      <c r="F70" s="72"/>
      <c r="G70" s="72"/>
      <c r="H70" s="72">
        <f t="shared" si="8"/>
        <v>867489.63336109661</v>
      </c>
      <c r="I70" s="99"/>
      <c r="J70" s="100"/>
      <c r="K70" s="65"/>
      <c r="L70" s="86"/>
      <c r="M70" s="4"/>
      <c r="N70" s="4"/>
    </row>
    <row r="71" spans="2:14" ht="18" hidden="1" customHeight="1" thickBot="1" x14ac:dyDescent="0.55000000000000004">
      <c r="B71" s="70"/>
      <c r="C71" s="71">
        <f t="shared" si="6"/>
        <v>3094.7662044184904</v>
      </c>
      <c r="D71" s="71">
        <v>30</v>
      </c>
      <c r="E71" s="72">
        <f t="shared" si="7"/>
        <v>602952.53478819947</v>
      </c>
      <c r="F71" s="72"/>
      <c r="G71" s="72"/>
      <c r="H71" s="72">
        <f>(H70*D$27)/12+H70-K70</f>
        <v>871104.1735001012</v>
      </c>
      <c r="I71" s="99"/>
      <c r="J71" s="100"/>
      <c r="K71" s="65"/>
      <c r="L71" s="86"/>
      <c r="M71" s="4"/>
      <c r="N71" s="4"/>
    </row>
    <row r="72" spans="2:14" ht="18" customHeight="1" thickBot="1" x14ac:dyDescent="0.55000000000000004">
      <c r="B72" s="70">
        <v>3</v>
      </c>
      <c r="C72" s="71">
        <f>C60+C61+C62+C63+C64+C65+C66+C67+C68+C69+C70+C71</f>
        <v>36098.253918528986</v>
      </c>
      <c r="D72" s="71">
        <f>D60+D61+D62+D63+D64+D65+D66+D67+D68+D69+D70+D71</f>
        <v>360</v>
      </c>
      <c r="E72" s="72">
        <f>E71</f>
        <v>602952.53478819947</v>
      </c>
      <c r="F72" s="72">
        <f>(F59*L17)+F59</f>
        <v>3374592</v>
      </c>
      <c r="G72" s="72">
        <f>F72-E72</f>
        <v>2771639.4652118003</v>
      </c>
      <c r="H72" s="72">
        <f>H71</f>
        <v>871104.1735001012</v>
      </c>
      <c r="I72" s="91" t="s">
        <v>17</v>
      </c>
      <c r="J72" s="92"/>
      <c r="K72" s="57">
        <v>0</v>
      </c>
      <c r="L72" s="85"/>
      <c r="M72" s="4"/>
      <c r="N72" s="4"/>
    </row>
    <row r="73" spans="2:14" ht="18" hidden="1" customHeight="1" thickBot="1" x14ac:dyDescent="0.55000000000000004">
      <c r="B73" s="70"/>
      <c r="C73" s="71">
        <f>(E72+D73)*(E$26)/12</f>
        <v>3110.8873940614521</v>
      </c>
      <c r="D73" s="71">
        <v>30</v>
      </c>
      <c r="E73" s="72">
        <f>E72+C73+D73+K85</f>
        <v>606093.4221822609</v>
      </c>
      <c r="F73" s="72"/>
      <c r="G73" s="72"/>
      <c r="H73" s="72">
        <f>(H72*D$27)/12+H72-K85</f>
        <v>874733.77422301832</v>
      </c>
      <c r="I73" s="99"/>
      <c r="J73" s="100"/>
      <c r="K73" s="65"/>
      <c r="L73" s="86"/>
      <c r="M73" s="4"/>
      <c r="N73" s="4"/>
    </row>
    <row r="74" spans="2:14" ht="18" hidden="1" customHeight="1" thickBot="1" x14ac:dyDescent="0.55000000000000004">
      <c r="B74" s="70"/>
      <c r="C74" s="71">
        <f t="shared" ref="C74:C84" si="9">(E73+D74)*(E$26)/12</f>
        <v>3127.0917556086479</v>
      </c>
      <c r="D74" s="71">
        <v>30</v>
      </c>
      <c r="E74" s="72">
        <f>E73+C74+D74</f>
        <v>609250.51393786957</v>
      </c>
      <c r="F74" s="72"/>
      <c r="G74" s="72"/>
      <c r="H74" s="72">
        <f>(H73*D$27)/12+H73-K73</f>
        <v>878378.49828228087</v>
      </c>
      <c r="I74" s="99"/>
      <c r="J74" s="100"/>
      <c r="K74" s="65"/>
      <c r="L74" s="86"/>
      <c r="M74" s="4"/>
      <c r="N74" s="4"/>
    </row>
    <row r="75" spans="2:14" ht="18" hidden="1" customHeight="1" thickBot="1" x14ac:dyDescent="0.55000000000000004">
      <c r="B75" s="70"/>
      <c r="C75" s="71">
        <f t="shared" si="9"/>
        <v>3143.379718157792</v>
      </c>
      <c r="D75" s="71">
        <v>30</v>
      </c>
      <c r="E75" s="72">
        <f t="shared" ref="E75:E84" si="10">E74+C75+D75</f>
        <v>612423.89365602739</v>
      </c>
      <c r="F75" s="72"/>
      <c r="G75" s="72"/>
      <c r="H75" s="72">
        <f t="shared" ref="H75:H83" si="11">(H74*D$27)/12+H74-K74</f>
        <v>882038.40869179042</v>
      </c>
      <c r="I75" s="99"/>
      <c r="J75" s="100"/>
      <c r="K75" s="65"/>
      <c r="L75" s="86"/>
      <c r="M75" s="4"/>
      <c r="N75" s="4"/>
    </row>
    <row r="76" spans="2:14" ht="18" hidden="1" customHeight="1" thickBot="1" x14ac:dyDescent="0.55000000000000004">
      <c r="B76" s="70"/>
      <c r="C76" s="71">
        <f t="shared" si="9"/>
        <v>3159.7517130203883</v>
      </c>
      <c r="D76" s="71">
        <v>30</v>
      </c>
      <c r="E76" s="72">
        <f t="shared" si="10"/>
        <v>615613.64536904776</v>
      </c>
      <c r="F76" s="72"/>
      <c r="G76" s="72"/>
      <c r="H76" s="72">
        <f t="shared" si="11"/>
        <v>885713.56872800621</v>
      </c>
      <c r="I76" s="99"/>
      <c r="J76" s="100"/>
      <c r="K76" s="65"/>
      <c r="L76" s="86"/>
      <c r="M76" s="4"/>
      <c r="N76" s="4"/>
    </row>
    <row r="77" spans="2:14" ht="18" hidden="1" customHeight="1" thickBot="1" x14ac:dyDescent="0.55000000000000004">
      <c r="B77" s="70"/>
      <c r="C77" s="71">
        <f t="shared" si="9"/>
        <v>3176.2081737331459</v>
      </c>
      <c r="D77" s="71">
        <v>30</v>
      </c>
      <c r="E77" s="72">
        <f t="shared" si="10"/>
        <v>618819.85354278085</v>
      </c>
      <c r="F77" s="72"/>
      <c r="G77" s="72"/>
      <c r="H77" s="72">
        <f t="shared" si="11"/>
        <v>889404.04193103954</v>
      </c>
      <c r="I77" s="99"/>
      <c r="J77" s="100"/>
      <c r="K77" s="65"/>
      <c r="L77" s="86"/>
      <c r="M77" s="4"/>
      <c r="N77" s="4"/>
    </row>
    <row r="78" spans="2:14" ht="18" hidden="1" customHeight="1" thickBot="1" x14ac:dyDescent="0.55000000000000004">
      <c r="B78" s="70"/>
      <c r="C78" s="71">
        <f t="shared" si="9"/>
        <v>3192.7495360694634</v>
      </c>
      <c r="D78" s="71">
        <v>30</v>
      </c>
      <c r="E78" s="72">
        <f t="shared" si="10"/>
        <v>622042.60307885031</v>
      </c>
      <c r="F78" s="72"/>
      <c r="G78" s="72"/>
      <c r="H78" s="72">
        <f t="shared" si="11"/>
        <v>893109.89210575225</v>
      </c>
      <c r="I78" s="99"/>
      <c r="J78" s="100"/>
      <c r="K78" s="65"/>
      <c r="L78" s="86"/>
      <c r="M78" s="4"/>
      <c r="N78" s="4"/>
    </row>
    <row r="79" spans="2:14" ht="18" hidden="1" customHeight="1" thickBot="1" x14ac:dyDescent="0.55000000000000004">
      <c r="B79" s="70"/>
      <c r="C79" s="71">
        <f t="shared" si="9"/>
        <v>3209.3762380509688</v>
      </c>
      <c r="D79" s="71">
        <v>30</v>
      </c>
      <c r="E79" s="72">
        <f t="shared" si="10"/>
        <v>625281.9793169013</v>
      </c>
      <c r="F79" s="72"/>
      <c r="G79" s="72"/>
      <c r="H79" s="72">
        <f t="shared" si="11"/>
        <v>896831.18332285958</v>
      </c>
      <c r="I79" s="99"/>
      <c r="J79" s="100"/>
      <c r="K79" s="65"/>
      <c r="L79" s="86"/>
      <c r="M79" s="4"/>
      <c r="N79" s="4"/>
    </row>
    <row r="80" spans="2:14" ht="18" hidden="1" customHeight="1" thickBot="1" x14ac:dyDescent="0.55000000000000004">
      <c r="B80" s="70"/>
      <c r="C80" s="71">
        <f t="shared" si="9"/>
        <v>3226.088719959113</v>
      </c>
      <c r="D80" s="71">
        <v>30</v>
      </c>
      <c r="E80" s="72">
        <f t="shared" si="10"/>
        <v>628538.06803686044</v>
      </c>
      <c r="F80" s="72"/>
      <c r="G80" s="72"/>
      <c r="H80" s="72">
        <f t="shared" si="11"/>
        <v>900567.97992003814</v>
      </c>
      <c r="I80" s="99"/>
      <c r="J80" s="100"/>
      <c r="K80" s="65"/>
      <c r="L80" s="86"/>
      <c r="M80" s="4"/>
      <c r="N80" s="4"/>
    </row>
    <row r="81" spans="2:14" ht="18" hidden="1" customHeight="1" thickBot="1" x14ac:dyDescent="0.55000000000000004">
      <c r="B81" s="72"/>
      <c r="C81" s="71">
        <f t="shared" si="9"/>
        <v>3242.8874243468358</v>
      </c>
      <c r="D81" s="71">
        <v>30</v>
      </c>
      <c r="E81" s="72">
        <f t="shared" si="10"/>
        <v>631810.95546120731</v>
      </c>
      <c r="F81" s="72"/>
      <c r="G81" s="72"/>
      <c r="H81" s="72">
        <f t="shared" si="11"/>
        <v>904320.34650303831</v>
      </c>
      <c r="I81" s="99"/>
      <c r="J81" s="100"/>
      <c r="K81" s="65"/>
      <c r="L81" s="86"/>
      <c r="M81" s="4"/>
      <c r="N81" s="4"/>
    </row>
    <row r="82" spans="2:14" ht="18" hidden="1" customHeight="1" thickBot="1" x14ac:dyDescent="0.55000000000000004">
      <c r="B82" s="70"/>
      <c r="C82" s="71">
        <f t="shared" si="9"/>
        <v>3259.7727960502784</v>
      </c>
      <c r="D82" s="71">
        <v>30</v>
      </c>
      <c r="E82" s="72">
        <f t="shared" si="10"/>
        <v>635100.72825725761</v>
      </c>
      <c r="F82" s="72"/>
      <c r="G82" s="72"/>
      <c r="H82" s="72">
        <f t="shared" si="11"/>
        <v>908088.34794680099</v>
      </c>
      <c r="I82" s="99"/>
      <c r="J82" s="100"/>
      <c r="K82" s="65"/>
      <c r="L82" s="86"/>
      <c r="M82" s="4"/>
      <c r="N82" s="4"/>
    </row>
    <row r="83" spans="2:14" ht="18" hidden="1" customHeight="1" thickBot="1" x14ac:dyDescent="0.55000000000000004">
      <c r="B83" s="70"/>
      <c r="C83" s="71">
        <f t="shared" si="9"/>
        <v>3276.7452822005685</v>
      </c>
      <c r="D83" s="71">
        <v>30</v>
      </c>
      <c r="E83" s="72">
        <f t="shared" si="10"/>
        <v>638407.47353945812</v>
      </c>
      <c r="F83" s="72"/>
      <c r="G83" s="72"/>
      <c r="H83" s="72">
        <f t="shared" si="11"/>
        <v>911872.04939657927</v>
      </c>
      <c r="I83" s="99"/>
      <c r="J83" s="100"/>
      <c r="K83" s="65"/>
      <c r="L83" s="86"/>
      <c r="M83" s="4"/>
      <c r="N83" s="4"/>
    </row>
    <row r="84" spans="2:14" ht="18" hidden="1" customHeight="1" thickBot="1" x14ac:dyDescent="0.55000000000000004">
      <c r="B84" s="70"/>
      <c r="C84" s="71">
        <f t="shared" si="9"/>
        <v>3293.8053322356541</v>
      </c>
      <c r="D84" s="71">
        <v>30</v>
      </c>
      <c r="E84" s="72">
        <f t="shared" si="10"/>
        <v>641731.27887169376</v>
      </c>
      <c r="F84" s="72"/>
      <c r="G84" s="72"/>
      <c r="H84" s="72">
        <f>(H83*D$27)/12+H83-K83</f>
        <v>915671.51626906497</v>
      </c>
      <c r="I84" s="99"/>
      <c r="J84" s="100"/>
      <c r="K84" s="65"/>
      <c r="L84" s="86"/>
      <c r="M84" s="4"/>
      <c r="N84" s="4"/>
    </row>
    <row r="85" spans="2:14" ht="18" customHeight="1" thickBot="1" x14ac:dyDescent="0.55000000000000004">
      <c r="B85" s="70">
        <v>4</v>
      </c>
      <c r="C85" s="71">
        <f>C73+C74+C75+C76+C77+C78+C79+C80+C81+C82+C83+C84</f>
        <v>38418.744083494312</v>
      </c>
      <c r="D85" s="71">
        <f>D73+D74+D75+D76+D77+D78+D79+D80+D81+D82+D83+D84</f>
        <v>360</v>
      </c>
      <c r="E85" s="72">
        <f>E84</f>
        <v>641731.27887169376</v>
      </c>
      <c r="F85" s="72">
        <f>(F72*L17)+F72</f>
        <v>3509575.6800000002</v>
      </c>
      <c r="G85" s="72">
        <f>F85-E85</f>
        <v>2867844.4011283065</v>
      </c>
      <c r="H85" s="72">
        <f>H84</f>
        <v>915671.51626906497</v>
      </c>
      <c r="I85" s="91" t="s">
        <v>18</v>
      </c>
      <c r="J85" s="92"/>
      <c r="K85" s="57">
        <v>0</v>
      </c>
      <c r="L85" s="85"/>
      <c r="M85" s="4"/>
      <c r="N85" s="4"/>
    </row>
    <row r="86" spans="2:14" ht="18" hidden="1" customHeight="1" thickBot="1" x14ac:dyDescent="0.55000000000000004">
      <c r="B86" s="70"/>
      <c r="C86" s="71">
        <f>(E85+D86)*(F$26)/12</f>
        <v>3310.9533979122134</v>
      </c>
      <c r="D86" s="71">
        <v>30</v>
      </c>
      <c r="E86" s="72">
        <f>E85+C86+D86+K98</f>
        <v>645072.23226960597</v>
      </c>
      <c r="F86" s="72"/>
      <c r="G86" s="72"/>
      <c r="H86" s="72">
        <f>(H85*D$27)/12+H85-K98</f>
        <v>919486.81425351941</v>
      </c>
      <c r="I86" s="99"/>
      <c r="J86" s="100"/>
      <c r="K86" s="65"/>
      <c r="L86" s="86"/>
      <c r="M86" s="4"/>
      <c r="N86" s="4"/>
    </row>
    <row r="87" spans="2:14" ht="18" hidden="1" customHeight="1" thickBot="1" x14ac:dyDescent="0.55000000000000004">
      <c r="B87" s="70"/>
      <c r="C87" s="71">
        <f t="shared" ref="C87:C97" si="12">(E86+D87)*(F$26)/12</f>
        <v>3328.1899333176084</v>
      </c>
      <c r="D87" s="71">
        <v>30</v>
      </c>
      <c r="E87" s="72">
        <f>E86+C87+D87</f>
        <v>648430.42220292357</v>
      </c>
      <c r="F87" s="72"/>
      <c r="G87" s="72"/>
      <c r="H87" s="72">
        <f>(H86*D$27)/12+H86-K86</f>
        <v>923318.0093129091</v>
      </c>
      <c r="I87" s="99"/>
      <c r="J87" s="100"/>
      <c r="K87" s="65"/>
      <c r="L87" s="86"/>
      <c r="M87" s="4"/>
      <c r="N87" s="4"/>
    </row>
    <row r="88" spans="2:14" ht="18" hidden="1" customHeight="1" thickBot="1" x14ac:dyDescent="0.55000000000000004">
      <c r="B88" s="70"/>
      <c r="C88" s="71">
        <f t="shared" si="12"/>
        <v>3345.5153948819166</v>
      </c>
      <c r="D88" s="71">
        <v>30</v>
      </c>
      <c r="E88" s="72">
        <f t="shared" ref="E88:E97" si="13">E87+C88+D88</f>
        <v>651805.93759780552</v>
      </c>
      <c r="F88" s="72"/>
      <c r="G88" s="72"/>
      <c r="H88" s="72">
        <f t="shared" ref="H88:H97" si="14">(H87*D$27)/12+H87-K87</f>
        <v>927165.16768504621</v>
      </c>
      <c r="I88" s="99"/>
      <c r="J88" s="100"/>
      <c r="K88" s="65"/>
      <c r="L88" s="86"/>
      <c r="M88" s="4"/>
      <c r="N88" s="4"/>
    </row>
    <row r="89" spans="2:14" ht="18" hidden="1" customHeight="1" thickBot="1" x14ac:dyDescent="0.55000000000000004">
      <c r="B89" s="70"/>
      <c r="C89" s="71">
        <f t="shared" si="12"/>
        <v>3362.9302413900114</v>
      </c>
      <c r="D89" s="71">
        <v>30</v>
      </c>
      <c r="E89" s="72">
        <f t="shared" si="13"/>
        <v>655198.86783919553</v>
      </c>
      <c r="F89" s="72"/>
      <c r="G89" s="72"/>
      <c r="H89" s="72">
        <f t="shared" si="14"/>
        <v>931028.35588373395</v>
      </c>
      <c r="I89" s="99"/>
      <c r="J89" s="100"/>
      <c r="K89" s="65"/>
      <c r="L89" s="86"/>
      <c r="M89" s="4"/>
      <c r="N89" s="4"/>
    </row>
    <row r="90" spans="2:14" ht="18" hidden="1" customHeight="1" thickBot="1" x14ac:dyDescent="0.55000000000000004">
      <c r="B90" s="70"/>
      <c r="C90" s="71">
        <f t="shared" si="12"/>
        <v>3380.4349339937162</v>
      </c>
      <c r="D90" s="71">
        <v>30</v>
      </c>
      <c r="E90" s="72">
        <f t="shared" si="13"/>
        <v>658609.30277318927</v>
      </c>
      <c r="F90" s="72"/>
      <c r="G90" s="72"/>
      <c r="H90" s="72">
        <f t="shared" si="14"/>
        <v>934907.64069991617</v>
      </c>
      <c r="I90" s="99"/>
      <c r="J90" s="100"/>
      <c r="K90" s="65"/>
      <c r="L90" s="86"/>
      <c r="M90" s="4"/>
      <c r="N90" s="4"/>
    </row>
    <row r="91" spans="2:14" ht="18" hidden="1" customHeight="1" thickBot="1" x14ac:dyDescent="0.55000000000000004">
      <c r="B91" s="70"/>
      <c r="C91" s="71">
        <f t="shared" si="12"/>
        <v>3398.0299362240125</v>
      </c>
      <c r="D91" s="71">
        <v>30</v>
      </c>
      <c r="E91" s="72">
        <f t="shared" si="13"/>
        <v>662037.33270941325</v>
      </c>
      <c r="F91" s="72"/>
      <c r="G91" s="72"/>
      <c r="H91" s="72">
        <f t="shared" si="14"/>
        <v>938803.08920283243</v>
      </c>
      <c r="I91" s="99"/>
      <c r="J91" s="100"/>
      <c r="K91" s="65"/>
      <c r="L91" s="86"/>
      <c r="M91" s="4"/>
      <c r="N91" s="4"/>
    </row>
    <row r="92" spans="2:14" ht="18" hidden="1" customHeight="1" thickBot="1" x14ac:dyDescent="0.55000000000000004">
      <c r="B92" s="70"/>
      <c r="C92" s="71">
        <f t="shared" si="12"/>
        <v>3415.7157140033146</v>
      </c>
      <c r="D92" s="71">
        <v>30</v>
      </c>
      <c r="E92" s="72">
        <f t="shared" si="13"/>
        <v>665483.04842341656</v>
      </c>
      <c r="F92" s="72"/>
      <c r="G92" s="72"/>
      <c r="H92" s="72">
        <f t="shared" si="14"/>
        <v>942714.76874117751</v>
      </c>
      <c r="I92" s="99"/>
      <c r="J92" s="100"/>
      <c r="K92" s="65"/>
      <c r="L92" s="86"/>
      <c r="M92" s="4"/>
      <c r="N92" s="4"/>
    </row>
    <row r="93" spans="2:14" ht="18" hidden="1" customHeight="1" thickBot="1" x14ac:dyDescent="0.55000000000000004">
      <c r="B93" s="70"/>
      <c r="C93" s="71">
        <f t="shared" si="12"/>
        <v>3433.49273565781</v>
      </c>
      <c r="D93" s="71">
        <v>30</v>
      </c>
      <c r="E93" s="72">
        <f t="shared" si="13"/>
        <v>668946.5411590744</v>
      </c>
      <c r="F93" s="72"/>
      <c r="G93" s="72"/>
      <c r="H93" s="72">
        <f t="shared" si="14"/>
        <v>946642.74694426579</v>
      </c>
      <c r="I93" s="99"/>
      <c r="J93" s="100"/>
      <c r="K93" s="65"/>
      <c r="L93" s="86"/>
      <c r="M93" s="4"/>
      <c r="N93" s="4"/>
    </row>
    <row r="94" spans="2:14" ht="18" hidden="1" customHeight="1" thickBot="1" x14ac:dyDescent="0.55000000000000004">
      <c r="B94" s="72"/>
      <c r="C94" s="71">
        <f t="shared" si="12"/>
        <v>3451.361471929858</v>
      </c>
      <c r="D94" s="71">
        <v>30</v>
      </c>
      <c r="E94" s="72">
        <f t="shared" si="13"/>
        <v>672427.90263100422</v>
      </c>
      <c r="F94" s="72"/>
      <c r="G94" s="72"/>
      <c r="H94" s="72">
        <f t="shared" si="14"/>
        <v>950587.09172320028</v>
      </c>
      <c r="I94" s="99"/>
      <c r="J94" s="100"/>
      <c r="K94" s="65"/>
      <c r="L94" s="86"/>
      <c r="M94" s="4"/>
      <c r="N94" s="4"/>
    </row>
    <row r="95" spans="2:14" ht="18" hidden="1" customHeight="1" thickBot="1" x14ac:dyDescent="0.55000000000000004">
      <c r="B95" s="70"/>
      <c r="C95" s="71">
        <f t="shared" si="12"/>
        <v>3469.3223959904558</v>
      </c>
      <c r="D95" s="71">
        <v>30</v>
      </c>
      <c r="E95" s="72">
        <f t="shared" si="13"/>
        <v>675927.22502699471</v>
      </c>
      <c r="F95" s="72"/>
      <c r="G95" s="72"/>
      <c r="H95" s="72">
        <f t="shared" si="14"/>
        <v>954547.87127204693</v>
      </c>
      <c r="I95" s="99"/>
      <c r="J95" s="100"/>
      <c r="K95" s="65"/>
      <c r="L95" s="86"/>
      <c r="M95" s="4"/>
      <c r="N95" s="4"/>
    </row>
    <row r="96" spans="2:14" ht="18" hidden="1" customHeight="1" thickBot="1" x14ac:dyDescent="0.55000000000000004">
      <c r="B96" s="70"/>
      <c r="C96" s="71">
        <f t="shared" si="12"/>
        <v>3487.37598345177</v>
      </c>
      <c r="D96" s="71">
        <v>30</v>
      </c>
      <c r="E96" s="72">
        <f t="shared" si="13"/>
        <v>679444.60101044644</v>
      </c>
      <c r="F96" s="72"/>
      <c r="G96" s="72"/>
      <c r="H96" s="72">
        <f t="shared" si="14"/>
        <v>958525.15406901378</v>
      </c>
      <c r="I96" s="99"/>
      <c r="J96" s="100"/>
      <c r="K96" s="65"/>
      <c r="L96" s="86"/>
      <c r="M96" s="4"/>
      <c r="N96" s="4"/>
    </row>
    <row r="97" spans="2:14" ht="18" hidden="1" customHeight="1" thickBot="1" x14ac:dyDescent="0.55000000000000004">
      <c r="B97" s="70"/>
      <c r="C97" s="71">
        <f t="shared" si="12"/>
        <v>3505.5227123797281</v>
      </c>
      <c r="D97" s="71">
        <v>30</v>
      </c>
      <c r="E97" s="72">
        <f t="shared" si="13"/>
        <v>682980.12372282613</v>
      </c>
      <c r="F97" s="72"/>
      <c r="G97" s="72"/>
      <c r="H97" s="72">
        <f t="shared" si="14"/>
        <v>962519.00887763465</v>
      </c>
      <c r="I97" s="99"/>
      <c r="J97" s="100"/>
      <c r="K97" s="65"/>
      <c r="L97" s="86"/>
      <c r="M97" s="4"/>
      <c r="N97" s="4"/>
    </row>
    <row r="98" spans="2:14" ht="18" customHeight="1" thickBot="1" x14ac:dyDescent="0.55000000000000004">
      <c r="B98" s="70">
        <v>5</v>
      </c>
      <c r="C98" s="71">
        <f>C86+C87+C88+C89+C90+C91+C92+C93+C94+C95+C96+C97</f>
        <v>40888.844851132417</v>
      </c>
      <c r="D98" s="71">
        <f>D86+D87+D88+D89+D90+D91+D92+D93+D94+D95+D96+D97</f>
        <v>360</v>
      </c>
      <c r="E98" s="72">
        <f>E97</f>
        <v>682980.12372282613</v>
      </c>
      <c r="F98" s="72">
        <f>(F85*L17)+F85</f>
        <v>3649958.7072000001</v>
      </c>
      <c r="G98" s="72">
        <f>F98-E98</f>
        <v>2966978.5834771739</v>
      </c>
      <c r="H98" s="72">
        <f>H97</f>
        <v>962519.00887763465</v>
      </c>
      <c r="I98" s="91" t="s">
        <v>19</v>
      </c>
      <c r="J98" s="92"/>
      <c r="K98" s="57">
        <v>0</v>
      </c>
      <c r="L98" s="85"/>
      <c r="M98" s="4"/>
      <c r="N98" s="4"/>
    </row>
    <row r="99" spans="2:14" ht="18" hidden="1" customHeight="1" thickBot="1" x14ac:dyDescent="0.55000000000000004">
      <c r="B99" s="70"/>
      <c r="C99" s="71">
        <f>(E98+D99)*(F$26)/12</f>
        <v>3523.7630633066806</v>
      </c>
      <c r="D99" s="71">
        <v>30</v>
      </c>
      <c r="E99" s="72">
        <f>E98+C99+D99+K111</f>
        <v>686533.88678613282</v>
      </c>
      <c r="F99" s="72"/>
      <c r="G99" s="72"/>
      <c r="H99" s="72">
        <f>(H98*D$27)/12+H98-K111</f>
        <v>966529.50474795816</v>
      </c>
      <c r="I99" s="99"/>
      <c r="J99" s="100"/>
      <c r="K99" s="57"/>
      <c r="L99" s="86"/>
      <c r="M99" s="4"/>
      <c r="N99" s="4"/>
    </row>
    <row r="100" spans="2:14" ht="18" hidden="1" customHeight="1" thickBot="1" x14ac:dyDescent="0.55000000000000004">
      <c r="B100" s="70"/>
      <c r="C100" s="71">
        <f t="shared" ref="C100:C110" si="15">(E99+D100)*(F$26)/12</f>
        <v>3542.0975192441238</v>
      </c>
      <c r="D100" s="71">
        <v>30</v>
      </c>
      <c r="E100" s="72">
        <f>E99+C100+D100</f>
        <v>690105.98430537689</v>
      </c>
      <c r="F100" s="72"/>
      <c r="G100" s="72"/>
      <c r="H100" s="72">
        <f>(H99*D$27)/12+H99-K99</f>
        <v>970556.71101774136</v>
      </c>
      <c r="I100" s="99"/>
      <c r="J100" s="100"/>
      <c r="K100" s="57"/>
      <c r="L100" s="86"/>
      <c r="M100" s="4"/>
      <c r="N100" s="4"/>
    </row>
    <row r="101" spans="2:14" ht="18" hidden="1" customHeight="1" thickBot="1" x14ac:dyDescent="0.55000000000000004">
      <c r="B101" s="70"/>
      <c r="C101" s="71">
        <f t="shared" si="15"/>
        <v>3560.5265656954903</v>
      </c>
      <c r="D101" s="71">
        <v>30</v>
      </c>
      <c r="E101" s="72">
        <f t="shared" ref="E101:E110" si="16">E100+C101+D101</f>
        <v>693696.51087107242</v>
      </c>
      <c r="F101" s="72"/>
      <c r="G101" s="72"/>
      <c r="H101" s="72">
        <f t="shared" ref="H101:H110" si="17">(H100*D$27)/12+H100-K100</f>
        <v>974600.69731364865</v>
      </c>
      <c r="I101" s="99"/>
      <c r="J101" s="100"/>
      <c r="K101" s="57"/>
      <c r="L101" s="86"/>
      <c r="M101" s="4"/>
      <c r="N101" s="4"/>
    </row>
    <row r="102" spans="2:14" ht="18" hidden="1" customHeight="1" thickBot="1" x14ac:dyDescent="0.55000000000000004">
      <c r="B102" s="70"/>
      <c r="C102" s="71">
        <f t="shared" si="15"/>
        <v>3579.050690669008</v>
      </c>
      <c r="D102" s="71">
        <v>30</v>
      </c>
      <c r="E102" s="72">
        <f t="shared" si="16"/>
        <v>697305.5615617414</v>
      </c>
      <c r="F102" s="72"/>
      <c r="G102" s="72"/>
      <c r="H102" s="72">
        <f t="shared" si="17"/>
        <v>978661.53355245548</v>
      </c>
      <c r="I102" s="99"/>
      <c r="J102" s="100"/>
      <c r="K102" s="57"/>
      <c r="L102" s="86"/>
      <c r="M102" s="4"/>
      <c r="N102" s="4"/>
    </row>
    <row r="103" spans="2:14" ht="18" hidden="1" customHeight="1" thickBot="1" x14ac:dyDescent="0.55000000000000004">
      <c r="B103" s="70"/>
      <c r="C103" s="71">
        <f t="shared" si="15"/>
        <v>3597.6703846906171</v>
      </c>
      <c r="D103" s="71">
        <v>30</v>
      </c>
      <c r="E103" s="72">
        <f t="shared" si="16"/>
        <v>700933.23194643203</v>
      </c>
      <c r="F103" s="72"/>
      <c r="G103" s="72"/>
      <c r="H103" s="72">
        <f t="shared" si="17"/>
        <v>982739.28994225734</v>
      </c>
      <c r="I103" s="99"/>
      <c r="J103" s="100"/>
      <c r="K103" s="57"/>
      <c r="L103" s="86"/>
      <c r="M103" s="4"/>
      <c r="N103" s="4"/>
    </row>
    <row r="104" spans="2:14" ht="18" hidden="1" customHeight="1" thickBot="1" x14ac:dyDescent="0.55000000000000004">
      <c r="B104" s="70"/>
      <c r="C104" s="71">
        <f t="shared" si="15"/>
        <v>3616.3861408169673</v>
      </c>
      <c r="D104" s="71">
        <v>30</v>
      </c>
      <c r="E104" s="72">
        <f t="shared" si="16"/>
        <v>704579.61808724899</v>
      </c>
      <c r="F104" s="72"/>
      <c r="G104" s="72"/>
      <c r="H104" s="72">
        <f t="shared" si="17"/>
        <v>986834.03698368336</v>
      </c>
      <c r="I104" s="99"/>
      <c r="J104" s="100"/>
      <c r="K104" s="57"/>
      <c r="L104" s="86"/>
      <c r="M104" s="4"/>
      <c r="N104" s="4"/>
    </row>
    <row r="105" spans="2:14" ht="18" hidden="1" customHeight="1" thickBot="1" x14ac:dyDescent="0.55000000000000004">
      <c r="B105" s="70"/>
      <c r="C105" s="71">
        <f t="shared" si="15"/>
        <v>3635.1984546484655</v>
      </c>
      <c r="D105" s="71">
        <v>30</v>
      </c>
      <c r="E105" s="72">
        <f t="shared" si="16"/>
        <v>708244.81654189748</v>
      </c>
      <c r="F105" s="72"/>
      <c r="G105" s="72"/>
      <c r="H105" s="72">
        <f t="shared" si="17"/>
        <v>990945.84547111532</v>
      </c>
      <c r="I105" s="99"/>
      <c r="J105" s="100"/>
      <c r="K105" s="57"/>
      <c r="L105" s="86"/>
      <c r="M105" s="4"/>
      <c r="N105" s="4"/>
    </row>
    <row r="106" spans="2:14" ht="18" hidden="1" customHeight="1" thickBot="1" x14ac:dyDescent="0.55000000000000004">
      <c r="B106" s="70"/>
      <c r="C106" s="71">
        <f t="shared" si="15"/>
        <v>3654.1078243424058</v>
      </c>
      <c r="D106" s="71">
        <v>30</v>
      </c>
      <c r="E106" s="72">
        <f t="shared" si="16"/>
        <v>711928.92436623992</v>
      </c>
      <c r="F106" s="72"/>
      <c r="G106" s="72"/>
      <c r="H106" s="72">
        <f t="shared" si="17"/>
        <v>995074.78649391164</v>
      </c>
      <c r="I106" s="99"/>
      <c r="J106" s="100"/>
      <c r="K106" s="57"/>
      <c r="L106" s="86"/>
      <c r="M106" s="4"/>
      <c r="N106" s="4"/>
    </row>
    <row r="107" spans="2:14" ht="18" hidden="1" customHeight="1" thickBot="1" x14ac:dyDescent="0.55000000000000004">
      <c r="B107" s="72"/>
      <c r="C107" s="71">
        <f t="shared" si="15"/>
        <v>3673.1147506261591</v>
      </c>
      <c r="D107" s="71">
        <v>30</v>
      </c>
      <c r="E107" s="72">
        <f t="shared" si="16"/>
        <v>715632.03911686607</v>
      </c>
      <c r="F107" s="72"/>
      <c r="G107" s="72"/>
      <c r="H107" s="72">
        <f t="shared" si="17"/>
        <v>999220.93143763626</v>
      </c>
      <c r="I107" s="99"/>
      <c r="J107" s="100"/>
      <c r="K107" s="57"/>
      <c r="L107" s="86"/>
      <c r="M107" s="4"/>
      <c r="N107" s="4"/>
    </row>
    <row r="108" spans="2:14" ht="18" hidden="1" customHeight="1" thickBot="1" x14ac:dyDescent="0.55000000000000004">
      <c r="B108" s="70"/>
      <c r="C108" s="71">
        <f t="shared" si="15"/>
        <v>3692.2197368104316</v>
      </c>
      <c r="D108" s="71">
        <v>30</v>
      </c>
      <c r="E108" s="72">
        <f t="shared" si="16"/>
        <v>719354.2588536765</v>
      </c>
      <c r="F108" s="72"/>
      <c r="G108" s="72"/>
      <c r="H108" s="72">
        <f t="shared" si="17"/>
        <v>1003384.3519852931</v>
      </c>
      <c r="I108" s="99"/>
      <c r="J108" s="100"/>
      <c r="K108" s="57"/>
      <c r="L108" s="86"/>
      <c r="M108" s="4"/>
      <c r="N108" s="4"/>
    </row>
    <row r="109" spans="2:14" ht="18" hidden="1" customHeight="1" thickBot="1" x14ac:dyDescent="0.55000000000000004">
      <c r="B109" s="70"/>
      <c r="C109" s="71">
        <f t="shared" si="15"/>
        <v>3711.4232888025927</v>
      </c>
      <c r="D109" s="71">
        <v>30</v>
      </c>
      <c r="E109" s="72">
        <f t="shared" si="16"/>
        <v>723095.68214247911</v>
      </c>
      <c r="F109" s="72"/>
      <c r="G109" s="72"/>
      <c r="H109" s="72">
        <f t="shared" si="17"/>
        <v>1007565.1201185652</v>
      </c>
      <c r="I109" s="99"/>
      <c r="J109" s="100"/>
      <c r="K109" s="57"/>
      <c r="L109" s="86"/>
      <c r="M109" s="4"/>
      <c r="N109" s="4"/>
    </row>
    <row r="110" spans="2:14" ht="18" hidden="1" customHeight="1" thickBot="1" x14ac:dyDescent="0.55000000000000004">
      <c r="B110" s="70"/>
      <c r="C110" s="71">
        <f t="shared" si="15"/>
        <v>3730.7259151200738</v>
      </c>
      <c r="D110" s="71">
        <v>30</v>
      </c>
      <c r="E110" s="72">
        <f t="shared" si="16"/>
        <v>726856.40805759921</v>
      </c>
      <c r="F110" s="72"/>
      <c r="G110" s="72"/>
      <c r="H110" s="72">
        <f t="shared" si="17"/>
        <v>1011763.3081190592</v>
      </c>
      <c r="I110" s="99"/>
      <c r="J110" s="100"/>
      <c r="K110" s="57"/>
      <c r="L110" s="86"/>
      <c r="M110" s="4"/>
      <c r="N110" s="4"/>
    </row>
    <row r="111" spans="2:14" ht="18" customHeight="1" thickBot="1" x14ac:dyDescent="0.55000000000000004">
      <c r="B111" s="70">
        <v>6</v>
      </c>
      <c r="C111" s="71">
        <f>C99+C100+C101+C102+C103+C104+C105+C106+C107+C108+C109+C110</f>
        <v>43516.284334773016</v>
      </c>
      <c r="D111" s="71">
        <f>D99+D100+D101+D102+D103+D104+D105+D106+D107+D108+D109+D110</f>
        <v>360</v>
      </c>
      <c r="E111" s="72">
        <f>E110</f>
        <v>726856.40805759921</v>
      </c>
      <c r="F111" s="72">
        <f>(F98*L17)+F98</f>
        <v>3795957.0554880002</v>
      </c>
      <c r="G111" s="72">
        <f>F111-E111</f>
        <v>3069100.6474304008</v>
      </c>
      <c r="H111" s="72">
        <f>H110</f>
        <v>1011763.3081190592</v>
      </c>
      <c r="I111" s="91" t="s">
        <v>20</v>
      </c>
      <c r="J111" s="92"/>
      <c r="K111" s="57">
        <v>0</v>
      </c>
      <c r="L111" s="85"/>
      <c r="M111" s="4"/>
      <c r="N111" s="4"/>
    </row>
    <row r="112" spans="2:14" ht="18" hidden="1" customHeight="1" thickBot="1" x14ac:dyDescent="0.55000000000000004">
      <c r="B112" s="70"/>
      <c r="C112" s="71">
        <f>(E111+D112)*(G$26)/12</f>
        <v>3750.1281269038304</v>
      </c>
      <c r="D112" s="71">
        <v>30</v>
      </c>
      <c r="E112" s="72">
        <f>E111+C112+D112+K124</f>
        <v>730636.536184503</v>
      </c>
      <c r="F112" s="72"/>
      <c r="G112" s="72"/>
      <c r="H112" s="72">
        <f>(H111*D$27)/12+H111-K124</f>
        <v>1015978.9885695552</v>
      </c>
      <c r="I112" s="99"/>
      <c r="J112" s="100"/>
      <c r="K112" s="57"/>
      <c r="L112" s="86"/>
      <c r="M112" s="4"/>
      <c r="N112" s="4"/>
    </row>
    <row r="113" spans="2:14" ht="18" hidden="1" customHeight="1" thickBot="1" x14ac:dyDescent="0.55000000000000004">
      <c r="B113" s="70"/>
      <c r="C113" s="71">
        <f t="shared" ref="C113:C123" si="18">(E112+D113)*(G$26)/12</f>
        <v>3769.6304379318813</v>
      </c>
      <c r="D113" s="71">
        <v>30</v>
      </c>
      <c r="E113" s="72">
        <f>E112+C113+D113</f>
        <v>734436.16662243486</v>
      </c>
      <c r="F113" s="72"/>
      <c r="G113" s="72"/>
      <c r="H113" s="72">
        <f>(H112*D$27)/12+H112-K112</f>
        <v>1020212.2343552617</v>
      </c>
      <c r="I113" s="99"/>
      <c r="J113" s="100"/>
      <c r="K113" s="57"/>
      <c r="L113" s="86"/>
      <c r="M113" s="4"/>
      <c r="N113" s="4"/>
    </row>
    <row r="114" spans="2:14" ht="18" hidden="1" customHeight="1" thickBot="1" x14ac:dyDescent="0.55000000000000004">
      <c r="B114" s="70"/>
      <c r="C114" s="71">
        <f t="shared" si="18"/>
        <v>3789.2333646329116</v>
      </c>
      <c r="D114" s="71">
        <v>30</v>
      </c>
      <c r="E114" s="72">
        <f t="shared" ref="E114:E123" si="19">E113+C114+D114</f>
        <v>738255.39998706779</v>
      </c>
      <c r="F114" s="72"/>
      <c r="G114" s="72"/>
      <c r="H114" s="72">
        <f t="shared" ref="H114:H123" si="20">(H113*D$27)/12+H113-K113</f>
        <v>1024463.1186650753</v>
      </c>
      <c r="I114" s="99"/>
      <c r="J114" s="100"/>
      <c r="K114" s="57"/>
      <c r="L114" s="86"/>
      <c r="M114" s="4"/>
      <c r="N114" s="4"/>
    </row>
    <row r="115" spans="2:14" ht="18" hidden="1" customHeight="1" thickBot="1" x14ac:dyDescent="0.55000000000000004">
      <c r="B115" s="70"/>
      <c r="C115" s="71">
        <f t="shared" si="18"/>
        <v>3808.9374260999471</v>
      </c>
      <c r="D115" s="71">
        <v>30</v>
      </c>
      <c r="E115" s="72">
        <f t="shared" si="19"/>
        <v>742094.3374131677</v>
      </c>
      <c r="F115" s="72"/>
      <c r="G115" s="72"/>
      <c r="H115" s="72">
        <f t="shared" si="20"/>
        <v>1028731.7149928465</v>
      </c>
      <c r="I115" s="99"/>
      <c r="J115" s="100"/>
      <c r="K115" s="57"/>
      <c r="L115" s="86"/>
      <c r="M115" s="4"/>
      <c r="N115" s="4"/>
    </row>
    <row r="116" spans="2:14" ht="18" hidden="1" customHeight="1" thickBot="1" x14ac:dyDescent="0.55000000000000004">
      <c r="B116" s="70"/>
      <c r="C116" s="71">
        <f t="shared" si="18"/>
        <v>3828.7431441041008</v>
      </c>
      <c r="D116" s="71">
        <v>30</v>
      </c>
      <c r="E116" s="72">
        <f t="shared" si="19"/>
        <v>745953.08055727184</v>
      </c>
      <c r="F116" s="72"/>
      <c r="G116" s="72"/>
      <c r="H116" s="72">
        <f t="shared" si="20"/>
        <v>1033018.09713865</v>
      </c>
      <c r="I116" s="99"/>
      <c r="J116" s="100"/>
      <c r="K116" s="57"/>
      <c r="L116" s="86"/>
      <c r="M116" s="4"/>
      <c r="N116" s="4"/>
    </row>
    <row r="117" spans="2:14" ht="18" hidden="1" customHeight="1" thickBot="1" x14ac:dyDescent="0.55000000000000004">
      <c r="B117" s="70"/>
      <c r="C117" s="71">
        <f t="shared" si="18"/>
        <v>3848.6510431083916</v>
      </c>
      <c r="D117" s="71">
        <v>30</v>
      </c>
      <c r="E117" s="72">
        <f t="shared" si="19"/>
        <v>749831.73160038027</v>
      </c>
      <c r="F117" s="72"/>
      <c r="G117" s="72"/>
      <c r="H117" s="72">
        <f t="shared" si="20"/>
        <v>1037322.339210061</v>
      </c>
      <c r="I117" s="99"/>
      <c r="J117" s="100"/>
      <c r="K117" s="57"/>
      <c r="L117" s="86"/>
      <c r="M117" s="4"/>
      <c r="N117" s="4"/>
    </row>
    <row r="118" spans="2:14" ht="18" hidden="1" customHeight="1" thickBot="1" x14ac:dyDescent="0.55000000000000004">
      <c r="B118" s="70"/>
      <c r="C118" s="71">
        <f t="shared" si="18"/>
        <v>3868.6616502816287</v>
      </c>
      <c r="D118" s="71">
        <v>30</v>
      </c>
      <c r="E118" s="72">
        <f t="shared" si="19"/>
        <v>753730.3932506619</v>
      </c>
      <c r="F118" s="72"/>
      <c r="G118" s="72"/>
      <c r="H118" s="72">
        <f t="shared" si="20"/>
        <v>1041644.5156234363</v>
      </c>
      <c r="I118" s="99"/>
      <c r="J118" s="100"/>
      <c r="K118" s="57"/>
      <c r="L118" s="86"/>
      <c r="M118" s="4"/>
      <c r="N118" s="4"/>
    </row>
    <row r="119" spans="2:14" ht="18" hidden="1" customHeight="1" thickBot="1" x14ac:dyDescent="0.55000000000000004">
      <c r="B119" s="70"/>
      <c r="C119" s="71">
        <f t="shared" si="18"/>
        <v>3888.7754955123733</v>
      </c>
      <c r="D119" s="71">
        <v>30</v>
      </c>
      <c r="E119" s="72">
        <f t="shared" si="19"/>
        <v>757649.16874617431</v>
      </c>
      <c r="F119" s="72"/>
      <c r="G119" s="72"/>
      <c r="H119" s="72">
        <f t="shared" si="20"/>
        <v>1045984.7011052007</v>
      </c>
      <c r="I119" s="99"/>
      <c r="J119" s="100"/>
      <c r="K119" s="57"/>
      <c r="L119" s="86"/>
      <c r="M119" s="4"/>
      <c r="N119" s="4"/>
    </row>
    <row r="120" spans="2:14" ht="18" hidden="1" customHeight="1" thickBot="1" x14ac:dyDescent="0.55000000000000004">
      <c r="B120" s="70"/>
      <c r="C120" s="71">
        <f t="shared" si="18"/>
        <v>3908.9931114229712</v>
      </c>
      <c r="D120" s="71">
        <v>30</v>
      </c>
      <c r="E120" s="72">
        <f t="shared" si="19"/>
        <v>761588.1618575973</v>
      </c>
      <c r="F120" s="72"/>
      <c r="G120" s="72"/>
      <c r="H120" s="72">
        <f t="shared" si="20"/>
        <v>1050342.9706931391</v>
      </c>
      <c r="I120" s="99"/>
      <c r="J120" s="100"/>
      <c r="K120" s="57"/>
      <c r="L120" s="86"/>
      <c r="M120" s="4"/>
      <c r="N120" s="4"/>
    </row>
    <row r="121" spans="2:14" ht="18" hidden="1" customHeight="1" thickBot="1" x14ac:dyDescent="0.55000000000000004">
      <c r="B121" s="70"/>
      <c r="C121" s="71">
        <f t="shared" si="18"/>
        <v>3929.3150333836543</v>
      </c>
      <c r="D121" s="71">
        <v>30</v>
      </c>
      <c r="E121" s="72">
        <f t="shared" si="19"/>
        <v>765547.47689098096</v>
      </c>
      <c r="F121" s="72"/>
      <c r="G121" s="72"/>
      <c r="H121" s="72">
        <f t="shared" si="20"/>
        <v>1054719.3997376938</v>
      </c>
      <c r="I121" s="99"/>
      <c r="J121" s="100"/>
      <c r="K121" s="57"/>
      <c r="L121" s="86"/>
      <c r="M121" s="4"/>
      <c r="N121" s="4"/>
    </row>
    <row r="122" spans="2:14" ht="18" hidden="1" customHeight="1" thickBot="1" x14ac:dyDescent="0.55000000000000004">
      <c r="B122" s="70"/>
      <c r="C122" s="71">
        <f t="shared" si="18"/>
        <v>3949.7417995267192</v>
      </c>
      <c r="D122" s="71">
        <v>30</v>
      </c>
      <c r="E122" s="72">
        <f t="shared" si="19"/>
        <v>769527.2186905077</v>
      </c>
      <c r="F122" s="72"/>
      <c r="G122" s="72"/>
      <c r="H122" s="72">
        <f t="shared" si="20"/>
        <v>1059114.0639032675</v>
      </c>
      <c r="I122" s="99"/>
      <c r="J122" s="100"/>
      <c r="K122" s="57"/>
      <c r="L122" s="86"/>
      <c r="M122" s="4"/>
      <c r="N122" s="4"/>
    </row>
    <row r="123" spans="2:14" ht="18" hidden="1" customHeight="1" thickBot="1" x14ac:dyDescent="0.55000000000000004">
      <c r="B123" s="70"/>
      <c r="C123" s="71">
        <f t="shared" si="18"/>
        <v>3970.273950760778</v>
      </c>
      <c r="D123" s="71">
        <v>30</v>
      </c>
      <c r="E123" s="72">
        <f t="shared" si="19"/>
        <v>773527.49264126853</v>
      </c>
      <c r="F123" s="72"/>
      <c r="G123" s="72"/>
      <c r="H123" s="72">
        <f t="shared" si="20"/>
        <v>1063527.0391695311</v>
      </c>
      <c r="I123" s="99"/>
      <c r="J123" s="100"/>
      <c r="K123" s="57"/>
      <c r="L123" s="86"/>
      <c r="M123" s="4"/>
      <c r="N123" s="4"/>
    </row>
    <row r="124" spans="2:14" ht="18" customHeight="1" thickBot="1" x14ac:dyDescent="0.55000000000000004">
      <c r="B124" s="70">
        <v>7</v>
      </c>
      <c r="C124" s="71">
        <f>C112+C113+C114+C115+C116+C117+C118+C119+C120+C121+C122+C123</f>
        <v>46311.084583669181</v>
      </c>
      <c r="D124" s="71">
        <f>D112+D113+D114+D115+D116+D117+D118+D119+D120+D121+D122+D123</f>
        <v>360</v>
      </c>
      <c r="E124" s="72">
        <f>E123</f>
        <v>773527.49264126853</v>
      </c>
      <c r="F124" s="72">
        <f>(F111*L17)+F111</f>
        <v>3947795.33770752</v>
      </c>
      <c r="G124" s="72">
        <f>F124-E124</f>
        <v>3174267.8450662512</v>
      </c>
      <c r="H124" s="72">
        <f>H123</f>
        <v>1063527.0391695311</v>
      </c>
      <c r="I124" s="91" t="s">
        <v>21</v>
      </c>
      <c r="J124" s="92"/>
      <c r="K124" s="57">
        <v>0</v>
      </c>
      <c r="L124" s="85"/>
      <c r="M124" s="4"/>
      <c r="N124" s="4"/>
    </row>
    <row r="125" spans="2:14" ht="18" hidden="1" customHeight="1" thickBot="1" x14ac:dyDescent="0.55000000000000004">
      <c r="B125" s="70"/>
      <c r="C125" s="71">
        <f>(E124+D125)*(G$26)/12</f>
        <v>3990.9120307850776</v>
      </c>
      <c r="D125" s="71">
        <v>30</v>
      </c>
      <c r="E125" s="72">
        <f>E124+C125+D125+K137</f>
        <v>777548.40467205364</v>
      </c>
      <c r="F125" s="72"/>
      <c r="G125" s="72"/>
      <c r="H125" s="72">
        <f>(H124*D$27)/12+H124-K137</f>
        <v>1067958.4018327375</v>
      </c>
      <c r="I125" s="99"/>
      <c r="J125" s="100"/>
      <c r="K125" s="57"/>
      <c r="L125" s="86"/>
      <c r="M125" s="4"/>
      <c r="N125" s="4"/>
    </row>
    <row r="126" spans="2:14" ht="18" hidden="1" customHeight="1" thickBot="1" x14ac:dyDescent="0.55000000000000004">
      <c r="B126" s="70"/>
      <c r="C126" s="71">
        <f t="shared" ref="C126:C136" si="21">(E125+D126)*(G$26)/12</f>
        <v>4011.6565861039035</v>
      </c>
      <c r="D126" s="71">
        <v>30</v>
      </c>
      <c r="E126" s="72">
        <f>E125+C126+D126</f>
        <v>781590.0612581576</v>
      </c>
      <c r="F126" s="72"/>
      <c r="G126" s="72"/>
      <c r="H126" s="72">
        <f>(H125*D$27)/12+H125-K125</f>
        <v>1072408.2285070405</v>
      </c>
      <c r="I126" s="99"/>
      <c r="J126" s="100"/>
      <c r="K126" s="57"/>
      <c r="L126" s="86"/>
      <c r="M126" s="4"/>
      <c r="N126" s="4"/>
    </row>
    <row r="127" spans="2:14" ht="18" hidden="1" customHeight="1" thickBot="1" x14ac:dyDescent="0.55000000000000004">
      <c r="B127" s="70"/>
      <c r="C127" s="71">
        <f t="shared" si="21"/>
        <v>4032.5081660410447</v>
      </c>
      <c r="D127" s="71">
        <v>30</v>
      </c>
      <c r="E127" s="72">
        <f t="shared" ref="E127:E136" si="22">E126+C127+D127</f>
        <v>785652.56942419859</v>
      </c>
      <c r="F127" s="72"/>
      <c r="G127" s="72"/>
      <c r="H127" s="72">
        <f t="shared" ref="H127:H136" si="23">(H126*D$27)/12+H126-K126</f>
        <v>1076876.59612582</v>
      </c>
      <c r="I127" s="99"/>
      <c r="J127" s="100"/>
      <c r="K127" s="57"/>
      <c r="L127" s="86"/>
      <c r="M127" s="4"/>
      <c r="N127" s="4"/>
    </row>
    <row r="128" spans="2:14" ht="18" hidden="1" customHeight="1" thickBot="1" x14ac:dyDescent="0.55000000000000004">
      <c r="B128" s="70"/>
      <c r="C128" s="71">
        <f t="shared" si="21"/>
        <v>4053.4673227543444</v>
      </c>
      <c r="D128" s="71">
        <v>30</v>
      </c>
      <c r="E128" s="72">
        <f t="shared" si="22"/>
        <v>789736.03674695292</v>
      </c>
      <c r="F128" s="72"/>
      <c r="G128" s="72"/>
      <c r="H128" s="72">
        <f t="shared" si="23"/>
        <v>1081363.5819430109</v>
      </c>
      <c r="I128" s="99"/>
      <c r="J128" s="100"/>
      <c r="K128" s="57"/>
      <c r="L128" s="86"/>
      <c r="M128" s="4"/>
      <c r="N128" s="4"/>
    </row>
    <row r="129" spans="2:14" ht="18" hidden="1" customHeight="1" thickBot="1" x14ac:dyDescent="0.55000000000000004">
      <c r="B129" s="70"/>
      <c r="C129" s="71">
        <f t="shared" si="21"/>
        <v>4074.5346112503212</v>
      </c>
      <c r="D129" s="71">
        <v>30</v>
      </c>
      <c r="E129" s="72">
        <f t="shared" si="22"/>
        <v>793840.57135820319</v>
      </c>
      <c r="F129" s="72"/>
      <c r="G129" s="72"/>
      <c r="H129" s="72">
        <f t="shared" si="23"/>
        <v>1085869.2635344402</v>
      </c>
      <c r="I129" s="99"/>
      <c r="J129" s="100"/>
      <c r="K129" s="57"/>
      <c r="L129" s="86"/>
      <c r="M129" s="4"/>
      <c r="N129" s="4"/>
    </row>
    <row r="130" spans="2:14" ht="18" hidden="1" customHeight="1" thickBot="1" x14ac:dyDescent="0.55000000000000004">
      <c r="B130" s="70"/>
      <c r="C130" s="71">
        <f t="shared" si="21"/>
        <v>4095.7105893988632</v>
      </c>
      <c r="D130" s="71">
        <v>30</v>
      </c>
      <c r="E130" s="72">
        <f t="shared" si="22"/>
        <v>797966.28194760205</v>
      </c>
      <c r="F130" s="72"/>
      <c r="G130" s="72"/>
      <c r="H130" s="72">
        <f t="shared" si="23"/>
        <v>1090393.7187991671</v>
      </c>
      <c r="I130" s="99"/>
      <c r="J130" s="100"/>
      <c r="K130" s="57"/>
      <c r="L130" s="86"/>
      <c r="M130" s="4"/>
      <c r="N130" s="4"/>
    </row>
    <row r="131" spans="2:14" ht="18" hidden="1" customHeight="1" thickBot="1" x14ac:dyDescent="0.55000000000000004">
      <c r="B131" s="70"/>
      <c r="C131" s="71">
        <f t="shared" si="21"/>
        <v>4116.9958179480036</v>
      </c>
      <c r="D131" s="71">
        <v>30</v>
      </c>
      <c r="E131" s="72">
        <f t="shared" si="22"/>
        <v>802113.27776555007</v>
      </c>
      <c r="F131" s="72"/>
      <c r="G131" s="72"/>
      <c r="H131" s="72">
        <f t="shared" si="23"/>
        <v>1094937.0259608303</v>
      </c>
      <c r="I131" s="99"/>
      <c r="J131" s="100"/>
      <c r="K131" s="57"/>
      <c r="L131" s="86"/>
      <c r="M131" s="4"/>
      <c r="N131" s="4"/>
    </row>
    <row r="132" spans="2:14" ht="18" hidden="1" customHeight="1" thickBot="1" x14ac:dyDescent="0.55000000000000004">
      <c r="B132" s="72"/>
      <c r="C132" s="71">
        <f t="shared" si="21"/>
        <v>4138.3908605387669</v>
      </c>
      <c r="D132" s="71">
        <v>30</v>
      </c>
      <c r="E132" s="72">
        <f t="shared" si="22"/>
        <v>806281.66862608888</v>
      </c>
      <c r="F132" s="72"/>
      <c r="G132" s="72"/>
      <c r="H132" s="72">
        <f t="shared" si="23"/>
        <v>1099499.2635690004</v>
      </c>
      <c r="I132" s="99"/>
      <c r="J132" s="100"/>
      <c r="K132" s="57"/>
      <c r="L132" s="86"/>
      <c r="M132" s="4"/>
      <c r="N132" s="4"/>
    </row>
    <row r="133" spans="2:14" ht="18" hidden="1" customHeight="1" thickBot="1" x14ac:dyDescent="0.55000000000000004">
      <c r="B133" s="70"/>
      <c r="C133" s="71">
        <f t="shared" si="21"/>
        <v>4159.896283720097</v>
      </c>
      <c r="D133" s="71">
        <v>30</v>
      </c>
      <c r="E133" s="72">
        <f t="shared" si="22"/>
        <v>810471.56490980904</v>
      </c>
      <c r="F133" s="72"/>
      <c r="G133" s="72"/>
      <c r="H133" s="72">
        <f t="shared" si="23"/>
        <v>1104080.5105005379</v>
      </c>
      <c r="I133" s="99"/>
      <c r="J133" s="100"/>
      <c r="K133" s="57"/>
      <c r="L133" s="86"/>
      <c r="M133" s="4"/>
      <c r="N133" s="4"/>
    </row>
    <row r="134" spans="2:14" ht="18" hidden="1" customHeight="1" thickBot="1" x14ac:dyDescent="0.55000000000000004">
      <c r="B134" s="70"/>
      <c r="C134" s="71">
        <f t="shared" si="21"/>
        <v>4181.5126569638569</v>
      </c>
      <c r="D134" s="71">
        <v>30</v>
      </c>
      <c r="E134" s="72">
        <f t="shared" si="22"/>
        <v>814683.07756677293</v>
      </c>
      <c r="F134" s="72"/>
      <c r="G134" s="72"/>
      <c r="H134" s="72">
        <f t="shared" si="23"/>
        <v>1108680.8459609568</v>
      </c>
      <c r="I134" s="99"/>
      <c r="J134" s="100"/>
      <c r="K134" s="57"/>
      <c r="L134" s="86"/>
      <c r="M134" s="4"/>
      <c r="N134" s="4"/>
    </row>
    <row r="135" spans="2:14" ht="18" hidden="1" customHeight="1" thickBot="1" x14ac:dyDescent="0.55000000000000004">
      <c r="B135" s="70"/>
      <c r="C135" s="71">
        <f t="shared" si="21"/>
        <v>4203.2405526799093</v>
      </c>
      <c r="D135" s="71">
        <v>30</v>
      </c>
      <c r="E135" s="72">
        <f t="shared" si="22"/>
        <v>818916.3181194528</v>
      </c>
      <c r="F135" s="72"/>
      <c r="G135" s="72"/>
      <c r="H135" s="72">
        <f t="shared" si="23"/>
        <v>1113300.3494857941</v>
      </c>
      <c r="I135" s="99"/>
      <c r="J135" s="100"/>
      <c r="K135" s="57"/>
      <c r="L135" s="86"/>
      <c r="M135" s="4"/>
      <c r="N135" s="4"/>
    </row>
    <row r="136" spans="2:14" ht="18" hidden="1" customHeight="1" thickBot="1" x14ac:dyDescent="0.55000000000000004">
      <c r="B136" s="70"/>
      <c r="C136" s="71">
        <f t="shared" si="21"/>
        <v>4225.0805462312774</v>
      </c>
      <c r="D136" s="71">
        <v>30</v>
      </c>
      <c r="E136" s="72">
        <f t="shared" si="22"/>
        <v>823171.39866568404</v>
      </c>
      <c r="F136" s="72"/>
      <c r="G136" s="72"/>
      <c r="H136" s="72">
        <f t="shared" si="23"/>
        <v>1117939.1009419849</v>
      </c>
      <c r="I136" s="99"/>
      <c r="J136" s="100"/>
      <c r="K136" s="57"/>
      <c r="L136" s="86"/>
      <c r="M136" s="4"/>
      <c r="N136" s="4"/>
    </row>
    <row r="137" spans="2:14" ht="18" customHeight="1" thickBot="1" x14ac:dyDescent="0.55000000000000004">
      <c r="B137" s="70">
        <v>8</v>
      </c>
      <c r="C137" s="71">
        <f>C125+C126+C127+C128+C129+C130+C131+C132+C133+C134+C135+C136</f>
        <v>49283.906024415475</v>
      </c>
      <c r="D137" s="71">
        <f>D125+D126+D127+D128+D129+D130+D131+D132+D133+D134+D135+D136</f>
        <v>360</v>
      </c>
      <c r="E137" s="72">
        <f>E136</f>
        <v>823171.39866568404</v>
      </c>
      <c r="F137" s="72">
        <f>(F124*L17)+F124</f>
        <v>4105707.1512158206</v>
      </c>
      <c r="G137" s="72">
        <f>F137-E137</f>
        <v>3282535.7525501363</v>
      </c>
      <c r="H137" s="72">
        <f>H136</f>
        <v>1117939.1009419849</v>
      </c>
      <c r="I137" s="91" t="s">
        <v>22</v>
      </c>
      <c r="J137" s="92"/>
      <c r="K137" s="57">
        <v>0</v>
      </c>
      <c r="L137" s="85"/>
      <c r="M137" s="4"/>
      <c r="N137" s="4"/>
    </row>
    <row r="138" spans="2:14" ht="18" hidden="1" customHeight="1" thickBot="1" x14ac:dyDescent="0.55000000000000004">
      <c r="B138" s="70"/>
      <c r="C138" s="71">
        <f>(E137+D138)*(H$26)/12</f>
        <v>4247.0332159493746</v>
      </c>
      <c r="D138" s="71">
        <v>30</v>
      </c>
      <c r="E138" s="72">
        <f>E137+C138+D138+K150</f>
        <v>827448.43188163347</v>
      </c>
      <c r="F138" s="72"/>
      <c r="G138" s="72"/>
      <c r="H138" s="72">
        <f>(H137*D$27)/12+H137-K150</f>
        <v>1122597.1805292431</v>
      </c>
      <c r="I138" s="99"/>
      <c r="J138" s="100"/>
      <c r="K138" s="57"/>
      <c r="L138" s="86"/>
      <c r="M138" s="4"/>
      <c r="N138" s="4"/>
    </row>
    <row r="139" spans="2:14" ht="18" hidden="1" customHeight="1" thickBot="1" x14ac:dyDescent="0.55000000000000004">
      <c r="B139" s="70"/>
      <c r="C139" s="71">
        <f t="shared" ref="C139:C149" si="24">(E138+D139)*(H$26)/12</f>
        <v>4269.0991431493276</v>
      </c>
      <c r="D139" s="71">
        <v>30</v>
      </c>
      <c r="E139" s="72">
        <f>E138+C139+D139</f>
        <v>831747.5310247828</v>
      </c>
      <c r="F139" s="72"/>
      <c r="G139" s="72"/>
      <c r="H139" s="72">
        <f>(H138*D$27)/12+H138-K138</f>
        <v>1127274.6687814482</v>
      </c>
      <c r="I139" s="99"/>
      <c r="J139" s="100"/>
      <c r="K139" s="57"/>
      <c r="L139" s="86"/>
      <c r="M139" s="4"/>
      <c r="N139" s="4"/>
    </row>
    <row r="140" spans="2:14" ht="18" hidden="1" customHeight="1" thickBot="1" x14ac:dyDescent="0.55000000000000004">
      <c r="B140" s="70"/>
      <c r="C140" s="71">
        <f t="shared" si="24"/>
        <v>4291.2789121453588</v>
      </c>
      <c r="D140" s="71">
        <v>30</v>
      </c>
      <c r="E140" s="72">
        <f t="shared" ref="E140:E149" si="25">E139+C140+D140</f>
        <v>836068.80993692821</v>
      </c>
      <c r="F140" s="72"/>
      <c r="G140" s="72"/>
      <c r="H140" s="72">
        <f t="shared" ref="H140:H149" si="26">(H139*D$27)/12+H139-K139</f>
        <v>1131971.6465680376</v>
      </c>
      <c r="I140" s="99"/>
      <c r="J140" s="100"/>
      <c r="K140" s="57"/>
      <c r="L140" s="86"/>
      <c r="M140" s="4"/>
      <c r="N140" s="4"/>
    </row>
    <row r="141" spans="2:14" ht="18" hidden="1" customHeight="1" thickBot="1" x14ac:dyDescent="0.55000000000000004">
      <c r="B141" s="70"/>
      <c r="C141" s="71">
        <f t="shared" si="24"/>
        <v>4313.5731102662694</v>
      </c>
      <c r="D141" s="71">
        <v>30</v>
      </c>
      <c r="E141" s="72">
        <f t="shared" si="25"/>
        <v>840412.38304719445</v>
      </c>
      <c r="F141" s="72"/>
      <c r="G141" s="72"/>
      <c r="H141" s="72">
        <f t="shared" si="26"/>
        <v>1136688.1950954043</v>
      </c>
      <c r="I141" s="99"/>
      <c r="J141" s="100"/>
      <c r="K141" s="57"/>
      <c r="L141" s="86"/>
      <c r="M141" s="4"/>
      <c r="N141" s="4"/>
    </row>
    <row r="142" spans="2:14" ht="18" hidden="1" customHeight="1" thickBot="1" x14ac:dyDescent="0.55000000000000004">
      <c r="B142" s="70"/>
      <c r="C142" s="71">
        <f t="shared" si="24"/>
        <v>4335.9823278709837</v>
      </c>
      <c r="D142" s="71">
        <v>30</v>
      </c>
      <c r="E142" s="72">
        <f t="shared" si="25"/>
        <v>844778.36537506548</v>
      </c>
      <c r="F142" s="72"/>
      <c r="G142" s="72"/>
      <c r="H142" s="72">
        <f t="shared" si="26"/>
        <v>1141424.3959083017</v>
      </c>
      <c r="I142" s="99"/>
      <c r="J142" s="100"/>
      <c r="K142" s="57"/>
      <c r="L142" s="86"/>
      <c r="M142" s="4"/>
      <c r="N142" s="4"/>
    </row>
    <row r="143" spans="2:14" ht="18" hidden="1" customHeight="1" thickBot="1" x14ac:dyDescent="0.55000000000000004">
      <c r="B143" s="70"/>
      <c r="C143" s="71">
        <f t="shared" si="24"/>
        <v>4358.507158364192</v>
      </c>
      <c r="D143" s="71">
        <v>30</v>
      </c>
      <c r="E143" s="72">
        <f t="shared" si="25"/>
        <v>849166.87253342965</v>
      </c>
      <c r="F143" s="72"/>
      <c r="G143" s="72"/>
      <c r="H143" s="72">
        <f t="shared" si="26"/>
        <v>1146180.330891253</v>
      </c>
      <c r="I143" s="99"/>
      <c r="J143" s="100"/>
      <c r="K143" s="57"/>
      <c r="L143" s="86"/>
      <c r="M143" s="4"/>
      <c r="N143" s="4"/>
    </row>
    <row r="144" spans="2:14" ht="18" hidden="1" customHeight="1" thickBot="1" x14ac:dyDescent="0.55000000000000004">
      <c r="B144" s="70"/>
      <c r="C144" s="71">
        <f t="shared" si="24"/>
        <v>4381.1481982120522</v>
      </c>
      <c r="D144" s="71">
        <v>30</v>
      </c>
      <c r="E144" s="72">
        <f t="shared" si="25"/>
        <v>853578.02073164168</v>
      </c>
      <c r="F144" s="72"/>
      <c r="G144" s="72"/>
      <c r="H144" s="72">
        <f t="shared" si="26"/>
        <v>1150956.0822699666</v>
      </c>
      <c r="I144" s="99"/>
      <c r="J144" s="100"/>
      <c r="K144" s="57"/>
      <c r="L144" s="86"/>
      <c r="M144" s="4"/>
      <c r="N144" s="4"/>
    </row>
    <row r="145" spans="2:14" ht="18" hidden="1" customHeight="1" thickBot="1" x14ac:dyDescent="0.55000000000000004">
      <c r="B145" s="70"/>
      <c r="C145" s="71">
        <f t="shared" si="24"/>
        <v>4403.9060469579945</v>
      </c>
      <c r="D145" s="71">
        <v>30</v>
      </c>
      <c r="E145" s="72">
        <f t="shared" si="25"/>
        <v>858011.92677859962</v>
      </c>
      <c r="F145" s="72"/>
      <c r="G145" s="72"/>
      <c r="H145" s="72">
        <f t="shared" si="26"/>
        <v>1155751.7326127582</v>
      </c>
      <c r="I145" s="99"/>
      <c r="J145" s="100"/>
      <c r="K145" s="57"/>
      <c r="L145" s="86"/>
      <c r="M145" s="4"/>
      <c r="N145" s="4"/>
    </row>
    <row r="146" spans="2:14" ht="18" hidden="1" customHeight="1" thickBot="1" x14ac:dyDescent="0.55000000000000004">
      <c r="B146" s="70"/>
      <c r="C146" s="71">
        <f t="shared" si="24"/>
        <v>4426.7813072385916</v>
      </c>
      <c r="D146" s="71">
        <v>30</v>
      </c>
      <c r="E146" s="72">
        <f t="shared" si="25"/>
        <v>862468.70808583824</v>
      </c>
      <c r="F146" s="72"/>
      <c r="G146" s="72"/>
      <c r="H146" s="72">
        <f t="shared" si="26"/>
        <v>1160567.364831978</v>
      </c>
      <c r="I146" s="99"/>
      <c r="J146" s="100"/>
      <c r="K146" s="57"/>
      <c r="L146" s="86"/>
      <c r="M146" s="4"/>
      <c r="N146" s="4"/>
    </row>
    <row r="147" spans="2:14" ht="18" hidden="1" customHeight="1" thickBot="1" x14ac:dyDescent="0.55000000000000004">
      <c r="B147" s="70"/>
      <c r="C147" s="71">
        <f t="shared" si="24"/>
        <v>4449.7745847995202</v>
      </c>
      <c r="D147" s="71">
        <v>30</v>
      </c>
      <c r="E147" s="72">
        <f t="shared" si="25"/>
        <v>866948.48267063778</v>
      </c>
      <c r="F147" s="72"/>
      <c r="G147" s="72"/>
      <c r="H147" s="72">
        <f t="shared" si="26"/>
        <v>1165403.0621854446</v>
      </c>
      <c r="I147" s="99"/>
      <c r="J147" s="100"/>
      <c r="K147" s="57"/>
      <c r="L147" s="86"/>
      <c r="M147" s="4"/>
      <c r="N147" s="4"/>
    </row>
    <row r="148" spans="2:14" ht="18" hidden="1" customHeight="1" thickBot="1" x14ac:dyDescent="0.55000000000000004">
      <c r="B148" s="70"/>
      <c r="C148" s="71">
        <f t="shared" si="24"/>
        <v>4472.8864885115991</v>
      </c>
      <c r="D148" s="71">
        <v>30</v>
      </c>
      <c r="E148" s="72">
        <f t="shared" si="25"/>
        <v>871451.36915914936</v>
      </c>
      <c r="F148" s="72"/>
      <c r="G148" s="72"/>
      <c r="H148" s="72">
        <f t="shared" si="26"/>
        <v>1170258.9082778839</v>
      </c>
      <c r="I148" s="99"/>
      <c r="J148" s="100"/>
      <c r="K148" s="57"/>
      <c r="L148" s="86"/>
      <c r="M148" s="4"/>
      <c r="N148" s="4"/>
    </row>
    <row r="149" spans="2:14" ht="18" hidden="1" customHeight="1" thickBot="1" x14ac:dyDescent="0.55000000000000004">
      <c r="B149" s="70"/>
      <c r="C149" s="71">
        <f t="shared" si="24"/>
        <v>4496.1176303869115</v>
      </c>
      <c r="D149" s="71">
        <v>30</v>
      </c>
      <c r="E149" s="72">
        <f t="shared" si="25"/>
        <v>875977.48678953631</v>
      </c>
      <c r="F149" s="72"/>
      <c r="G149" s="72"/>
      <c r="H149" s="72">
        <f t="shared" si="26"/>
        <v>1175134.9870623751</v>
      </c>
      <c r="I149" s="99"/>
      <c r="J149" s="100"/>
      <c r="K149" s="57"/>
      <c r="L149" s="86"/>
      <c r="M149" s="4"/>
      <c r="N149" s="4"/>
    </row>
    <row r="150" spans="2:14" ht="18" customHeight="1" thickBot="1" x14ac:dyDescent="0.55000000000000004">
      <c r="B150" s="70">
        <v>9</v>
      </c>
      <c r="C150" s="71">
        <f>C138+C139+C140+C141+C142+C143+C144+C145+C146+C147+C148+C149</f>
        <v>52446.088123852176</v>
      </c>
      <c r="D150" s="71">
        <f>D138+D139+D140+D141+D142+D143+D144+D145+D146+D147+D148+D149</f>
        <v>360</v>
      </c>
      <c r="E150" s="72">
        <f>E149</f>
        <v>875977.48678953631</v>
      </c>
      <c r="F150" s="72">
        <f>(F137*L17)+F137</f>
        <v>4269935.4372644536</v>
      </c>
      <c r="G150" s="72">
        <f>F150-E150</f>
        <v>3393957.9504749174</v>
      </c>
      <c r="H150" s="72">
        <f>H149</f>
        <v>1175134.9870623751</v>
      </c>
      <c r="I150" s="91" t="s">
        <v>23</v>
      </c>
      <c r="J150" s="92"/>
      <c r="K150" s="57">
        <v>0</v>
      </c>
      <c r="L150" s="85"/>
      <c r="M150" s="4"/>
      <c r="N150" s="4"/>
    </row>
    <row r="151" spans="2:14" ht="18" hidden="1" customHeight="1" thickBot="1" x14ac:dyDescent="0.55000000000000004">
      <c r="B151" s="70"/>
      <c r="C151" s="71">
        <f>(E150+D151)*(H$26)/12</f>
        <v>4519.4686255950155</v>
      </c>
      <c r="D151" s="71">
        <v>30</v>
      </c>
      <c r="E151" s="72">
        <f>E150+C151+D151+K163</f>
        <v>880526.95541513129</v>
      </c>
      <c r="F151" s="72"/>
      <c r="G151" s="72"/>
      <c r="H151" s="72">
        <f>(H150*D$27)/12+H150-K163</f>
        <v>1180031.3828418017</v>
      </c>
      <c r="I151" s="99"/>
      <c r="J151" s="100"/>
      <c r="K151" s="57"/>
      <c r="L151" s="86"/>
      <c r="M151" s="4"/>
      <c r="N151" s="4"/>
    </row>
    <row r="152" spans="2:14" ht="18" hidden="1" customHeight="1" thickBot="1" x14ac:dyDescent="0.55000000000000004">
      <c r="B152" s="70"/>
      <c r="C152" s="71">
        <f t="shared" ref="C152:C162" si="27">(E151+D152)*(H$26)/12</f>
        <v>4542.9400924792317</v>
      </c>
      <c r="D152" s="71">
        <v>30</v>
      </c>
      <c r="E152" s="72">
        <f>E151+C152+D152</f>
        <v>885099.89550761052</v>
      </c>
      <c r="F152" s="72"/>
      <c r="G152" s="72"/>
      <c r="H152" s="72">
        <f>(H151*D$27)/12+H151-K151</f>
        <v>1184948.1802703093</v>
      </c>
      <c r="I152" s="99"/>
      <c r="J152" s="100"/>
      <c r="K152" s="57"/>
      <c r="L152" s="86"/>
      <c r="M152" s="4"/>
      <c r="N152" s="4"/>
    </row>
    <row r="153" spans="2:14" ht="18" hidden="1" customHeight="1" thickBot="1" x14ac:dyDescent="0.55000000000000004">
      <c r="B153" s="70"/>
      <c r="C153" s="71">
        <f t="shared" si="27"/>
        <v>4566.5326525730134</v>
      </c>
      <c r="D153" s="71">
        <v>30</v>
      </c>
      <c r="E153" s="72">
        <f t="shared" ref="E153:E162" si="28">E152+C153+D153</f>
        <v>889696.42816018348</v>
      </c>
      <c r="F153" s="72"/>
      <c r="G153" s="72"/>
      <c r="H153" s="72">
        <f t="shared" ref="H153:H162" si="29">(H152*D$27)/12+H152-K152</f>
        <v>1189885.4643547689</v>
      </c>
      <c r="I153" s="99"/>
      <c r="J153" s="100"/>
      <c r="K153" s="57"/>
      <c r="L153" s="86"/>
      <c r="M153" s="4"/>
      <c r="N153" s="4"/>
    </row>
    <row r="154" spans="2:14" ht="18" hidden="1" customHeight="1" thickBot="1" x14ac:dyDescent="0.55000000000000004">
      <c r="B154" s="70"/>
      <c r="C154" s="71">
        <f t="shared" si="27"/>
        <v>4590.246930616413</v>
      </c>
      <c r="D154" s="71">
        <v>30</v>
      </c>
      <c r="E154" s="72">
        <f t="shared" si="28"/>
        <v>894316.67509079992</v>
      </c>
      <c r="F154" s="72"/>
      <c r="G154" s="72"/>
      <c r="H154" s="72">
        <f t="shared" si="29"/>
        <v>1194843.3204562471</v>
      </c>
      <c r="I154" s="99"/>
      <c r="J154" s="100"/>
      <c r="K154" s="57"/>
      <c r="L154" s="86"/>
      <c r="M154" s="4"/>
      <c r="N154" s="4"/>
    </row>
    <row r="155" spans="2:14" ht="18" hidden="1" customHeight="1" thickBot="1" x14ac:dyDescent="0.55000000000000004">
      <c r="B155" s="70"/>
      <c r="C155" s="71">
        <f t="shared" si="27"/>
        <v>4614.0835545726186</v>
      </c>
      <c r="D155" s="71">
        <v>30</v>
      </c>
      <c r="E155" s="72">
        <f t="shared" si="28"/>
        <v>898960.75864537258</v>
      </c>
      <c r="F155" s="72"/>
      <c r="G155" s="72"/>
      <c r="H155" s="72">
        <f t="shared" si="29"/>
        <v>1199821.8342914814</v>
      </c>
      <c r="I155" s="99"/>
      <c r="J155" s="100"/>
      <c r="K155" s="57"/>
      <c r="L155" s="86"/>
      <c r="M155" s="4"/>
      <c r="N155" s="4"/>
    </row>
    <row r="156" spans="2:14" ht="18" hidden="1" customHeight="1" thickBot="1" x14ac:dyDescent="0.55000000000000004">
      <c r="B156" s="70"/>
      <c r="C156" s="71">
        <f t="shared" si="27"/>
        <v>4638.0431556445847</v>
      </c>
      <c r="D156" s="71">
        <v>30</v>
      </c>
      <c r="E156" s="72">
        <f t="shared" si="28"/>
        <v>903628.80180101714</v>
      </c>
      <c r="F156" s="72"/>
      <c r="G156" s="72"/>
      <c r="H156" s="72">
        <f t="shared" si="29"/>
        <v>1204821.0919343627</v>
      </c>
      <c r="I156" s="99"/>
      <c r="J156" s="100"/>
      <c r="K156" s="57"/>
      <c r="L156" s="86"/>
      <c r="M156" s="4"/>
      <c r="N156" s="4"/>
    </row>
    <row r="157" spans="2:14" ht="18" hidden="1" customHeight="1" thickBot="1" x14ac:dyDescent="0.55000000000000004">
      <c r="B157" s="70"/>
      <c r="C157" s="71">
        <f t="shared" si="27"/>
        <v>4662.1263682917479</v>
      </c>
      <c r="D157" s="71">
        <v>30</v>
      </c>
      <c r="E157" s="72">
        <f t="shared" si="28"/>
        <v>908320.92816930893</v>
      </c>
      <c r="F157" s="72"/>
      <c r="G157" s="72"/>
      <c r="H157" s="72">
        <f t="shared" si="29"/>
        <v>1209841.1798174225</v>
      </c>
      <c r="I157" s="99"/>
      <c r="J157" s="100"/>
      <c r="K157" s="57"/>
      <c r="L157" s="86"/>
      <c r="M157" s="4"/>
      <c r="N157" s="4"/>
    </row>
    <row r="158" spans="2:14" ht="18" hidden="1" customHeight="1" thickBot="1" x14ac:dyDescent="0.55000000000000004">
      <c r="B158" s="70"/>
      <c r="C158" s="71">
        <f t="shared" si="27"/>
        <v>4686.3338302468264</v>
      </c>
      <c r="D158" s="71">
        <v>30</v>
      </c>
      <c r="E158" s="72">
        <f t="shared" si="28"/>
        <v>913037.26199955575</v>
      </c>
      <c r="F158" s="72"/>
      <c r="G158" s="72"/>
      <c r="H158" s="72">
        <f t="shared" si="29"/>
        <v>1214882.1847333284</v>
      </c>
      <c r="I158" s="99"/>
      <c r="J158" s="100"/>
      <c r="K158" s="57"/>
      <c r="L158" s="86"/>
      <c r="M158" s="4"/>
      <c r="N158" s="4"/>
    </row>
    <row r="159" spans="2:14" ht="18" hidden="1" customHeight="1" thickBot="1" x14ac:dyDescent="0.55000000000000004">
      <c r="B159" s="72"/>
      <c r="C159" s="71">
        <f t="shared" si="27"/>
        <v>4710.6661825327083</v>
      </c>
      <c r="D159" s="71">
        <v>30</v>
      </c>
      <c r="E159" s="72">
        <f t="shared" si="28"/>
        <v>917777.92818208842</v>
      </c>
      <c r="F159" s="72"/>
      <c r="G159" s="72"/>
      <c r="H159" s="72">
        <f t="shared" si="29"/>
        <v>1219944.193836384</v>
      </c>
      <c r="I159" s="99"/>
      <c r="J159" s="100"/>
      <c r="K159" s="57"/>
      <c r="L159" s="86"/>
      <c r="M159" s="4"/>
      <c r="N159" s="4"/>
    </row>
    <row r="160" spans="2:14" ht="18" hidden="1" customHeight="1" thickBot="1" x14ac:dyDescent="0.55000000000000004">
      <c r="B160" s="70"/>
      <c r="C160" s="71">
        <f t="shared" si="27"/>
        <v>4735.1240694794242</v>
      </c>
      <c r="D160" s="71">
        <v>30</v>
      </c>
      <c r="E160" s="72">
        <f t="shared" si="28"/>
        <v>922543.05225156783</v>
      </c>
      <c r="F160" s="72"/>
      <c r="G160" s="72"/>
      <c r="H160" s="72">
        <f t="shared" si="29"/>
        <v>1225027.2946440356</v>
      </c>
      <c r="I160" s="99"/>
      <c r="J160" s="100"/>
      <c r="K160" s="57"/>
      <c r="L160" s="86"/>
      <c r="M160" s="4"/>
      <c r="N160" s="4"/>
    </row>
    <row r="161" spans="2:14" ht="18" hidden="1" customHeight="1" thickBot="1" x14ac:dyDescent="0.55000000000000004">
      <c r="B161" s="70"/>
      <c r="C161" s="71">
        <f t="shared" si="27"/>
        <v>4759.7081387412136</v>
      </c>
      <c r="D161" s="71">
        <v>30</v>
      </c>
      <c r="E161" s="72">
        <f t="shared" si="28"/>
        <v>927332.76039030903</v>
      </c>
      <c r="F161" s="72"/>
      <c r="G161" s="72"/>
      <c r="H161" s="72">
        <f t="shared" si="29"/>
        <v>1230131.5750383858</v>
      </c>
      <c r="I161" s="99"/>
      <c r="J161" s="100"/>
      <c r="K161" s="57"/>
      <c r="L161" s="86"/>
      <c r="M161" s="4"/>
      <c r="N161" s="4"/>
    </row>
    <row r="162" spans="2:14" ht="18" hidden="1" customHeight="1" thickBot="1" x14ac:dyDescent="0.55000000000000004">
      <c r="B162" s="70"/>
      <c r="C162" s="71">
        <f t="shared" si="27"/>
        <v>4784.4190413136694</v>
      </c>
      <c r="D162" s="71">
        <v>30</v>
      </c>
      <c r="E162" s="72">
        <f t="shared" si="28"/>
        <v>932147.17943162273</v>
      </c>
      <c r="F162" s="72"/>
      <c r="G162" s="72"/>
      <c r="H162" s="72">
        <f t="shared" si="29"/>
        <v>1235257.1232677123</v>
      </c>
      <c r="I162" s="99"/>
      <c r="J162" s="100"/>
      <c r="K162" s="57"/>
      <c r="L162" s="86"/>
      <c r="M162" s="4"/>
      <c r="N162" s="4"/>
    </row>
    <row r="163" spans="2:14" ht="18" customHeight="1" thickBot="1" x14ac:dyDescent="0.55000000000000004">
      <c r="B163" s="70">
        <v>10</v>
      </c>
      <c r="C163" s="71">
        <f>C151+C152+C153+C154+C155+C156+C157+C158+C159+C160+C161+C162</f>
        <v>55809.692642086462</v>
      </c>
      <c r="D163" s="71">
        <f>D151+D152+D153+D154+D155+D156+D157+D158+D159+D160+D161+D162</f>
        <v>360</v>
      </c>
      <c r="E163" s="72">
        <f>E162</f>
        <v>932147.17943162273</v>
      </c>
      <c r="F163" s="72">
        <f>(F150*L17)+F150</f>
        <v>4440732.8547550319</v>
      </c>
      <c r="G163" s="72">
        <f>F163-E163</f>
        <v>3508585.675323409</v>
      </c>
      <c r="H163" s="72">
        <f>H162</f>
        <v>1235257.1232677123</v>
      </c>
      <c r="I163" s="91" t="s">
        <v>24</v>
      </c>
      <c r="J163" s="92"/>
      <c r="K163" s="57">
        <v>0</v>
      </c>
      <c r="L163" s="85"/>
      <c r="M163" s="4"/>
      <c r="N163" s="4"/>
    </row>
    <row r="164" spans="2:14" ht="18" hidden="1" customHeight="1" thickBot="1" x14ac:dyDescent="0.55000000000000004">
      <c r="B164" s="70"/>
      <c r="C164" s="71">
        <f>(E163+D164)*(I$26)/12</f>
        <v>4809.2574315509801</v>
      </c>
      <c r="D164" s="71">
        <v>30</v>
      </c>
      <c r="E164" s="72">
        <f>E163+C164+D164+K176</f>
        <v>936986.43686317373</v>
      </c>
      <c r="F164" s="72"/>
      <c r="G164" s="72"/>
      <c r="H164" s="72">
        <f>(H163*D$27)/12+H163-K176</f>
        <v>1240404.0279479944</v>
      </c>
      <c r="I164" s="99"/>
      <c r="J164" s="100"/>
      <c r="K164" s="57"/>
      <c r="L164" s="86"/>
      <c r="M164" s="4"/>
      <c r="N164" s="4"/>
    </row>
    <row r="165" spans="2:14" ht="18" hidden="1" customHeight="1" thickBot="1" x14ac:dyDescent="0.55000000000000004">
      <c r="B165" s="70"/>
      <c r="C165" s="71">
        <f t="shared" ref="C165:C175" si="30">(E164+D165)*(I$26)/12</f>
        <v>4834.2239671832567</v>
      </c>
      <c r="D165" s="71">
        <v>30</v>
      </c>
      <c r="E165" s="72">
        <f>E164+C165+D165</f>
        <v>941850.660830357</v>
      </c>
      <c r="F165" s="72"/>
      <c r="G165" s="72"/>
      <c r="H165" s="72">
        <f>(H164*D$27)/12+H164-K164</f>
        <v>1245572.3780644443</v>
      </c>
      <c r="I165" s="99"/>
      <c r="J165" s="100"/>
      <c r="K165" s="57"/>
      <c r="L165" s="86"/>
      <c r="M165" s="4"/>
      <c r="N165" s="4"/>
    </row>
    <row r="166" spans="2:14" ht="18" hidden="1" customHeight="1" thickBot="1" x14ac:dyDescent="0.55000000000000004">
      <c r="B166" s="70"/>
      <c r="C166" s="71">
        <f t="shared" si="30"/>
        <v>4859.3193093339496</v>
      </c>
      <c r="D166" s="71">
        <v>30</v>
      </c>
      <c r="E166" s="72">
        <f t="shared" ref="E166:E175" si="31">E165+C166+D166</f>
        <v>946739.98013969092</v>
      </c>
      <c r="F166" s="72"/>
      <c r="G166" s="72"/>
      <c r="H166" s="72">
        <f t="shared" ref="H166:H175" si="32">(H165*D$27)/12+H165-K165</f>
        <v>1250762.2629730462</v>
      </c>
      <c r="I166" s="99"/>
      <c r="J166" s="100"/>
      <c r="K166" s="57"/>
      <c r="L166" s="86"/>
      <c r="M166" s="4"/>
      <c r="N166" s="4"/>
    </row>
    <row r="167" spans="2:14" ht="18" hidden="1" customHeight="1" thickBot="1" x14ac:dyDescent="0.55000000000000004">
      <c r="B167" s="70"/>
      <c r="C167" s="71">
        <f t="shared" si="30"/>
        <v>4884.5441225373552</v>
      </c>
      <c r="D167" s="71">
        <v>30</v>
      </c>
      <c r="E167" s="72">
        <f t="shared" si="31"/>
        <v>951654.52426222828</v>
      </c>
      <c r="F167" s="72"/>
      <c r="G167" s="72"/>
      <c r="H167" s="72">
        <f t="shared" si="32"/>
        <v>1255973.7724021005</v>
      </c>
      <c r="I167" s="99"/>
      <c r="J167" s="100"/>
      <c r="K167" s="57"/>
      <c r="L167" s="86"/>
      <c r="M167" s="4"/>
      <c r="N167" s="4"/>
    </row>
    <row r="168" spans="2:14" ht="18" hidden="1" customHeight="1" thickBot="1" x14ac:dyDescent="0.55000000000000004">
      <c r="B168" s="70"/>
      <c r="C168" s="71">
        <f t="shared" si="30"/>
        <v>4909.8990747562129</v>
      </c>
      <c r="D168" s="71">
        <v>30</v>
      </c>
      <c r="E168" s="72">
        <f t="shared" si="31"/>
        <v>956594.42333698447</v>
      </c>
      <c r="F168" s="72"/>
      <c r="G168" s="72"/>
      <c r="H168" s="72">
        <f t="shared" si="32"/>
        <v>1261206.996453776</v>
      </c>
      <c r="I168" s="99"/>
      <c r="J168" s="100"/>
      <c r="K168" s="57"/>
      <c r="L168" s="86"/>
      <c r="M168" s="4"/>
      <c r="N168" s="4"/>
    </row>
    <row r="169" spans="2:14" ht="18" hidden="1" customHeight="1" thickBot="1" x14ac:dyDescent="0.55000000000000004">
      <c r="B169" s="70"/>
      <c r="C169" s="71">
        <f t="shared" si="30"/>
        <v>4935.3848373993924</v>
      </c>
      <c r="D169" s="71">
        <v>30</v>
      </c>
      <c r="E169" s="72">
        <f t="shared" si="31"/>
        <v>961559.80817438383</v>
      </c>
      <c r="F169" s="72"/>
      <c r="G169" s="72"/>
      <c r="H169" s="72">
        <f t="shared" si="32"/>
        <v>1266462.0256056667</v>
      </c>
      <c r="I169" s="99"/>
      <c r="J169" s="100"/>
      <c r="K169" s="57"/>
      <c r="L169" s="86"/>
      <c r="M169" s="4"/>
      <c r="N169" s="4"/>
    </row>
    <row r="170" spans="2:14" ht="18" hidden="1" customHeight="1" thickBot="1" x14ac:dyDescent="0.55000000000000004">
      <c r="B170" s="70"/>
      <c r="C170" s="71">
        <f t="shared" si="30"/>
        <v>4961.0020853396754</v>
      </c>
      <c r="D170" s="71">
        <v>30</v>
      </c>
      <c r="E170" s="72">
        <f t="shared" si="31"/>
        <v>966550.81025972345</v>
      </c>
      <c r="F170" s="72"/>
      <c r="G170" s="72"/>
      <c r="H170" s="72">
        <f t="shared" si="32"/>
        <v>1271738.9507123569</v>
      </c>
      <c r="I170" s="99"/>
      <c r="J170" s="100"/>
      <c r="K170" s="57"/>
      <c r="L170" s="86"/>
      <c r="M170" s="4"/>
      <c r="N170" s="4"/>
    </row>
    <row r="171" spans="2:14" ht="18" hidden="1" customHeight="1" thickBot="1" x14ac:dyDescent="0.55000000000000004">
      <c r="B171" s="70"/>
      <c r="C171" s="71">
        <f t="shared" si="30"/>
        <v>4986.7514969316235</v>
      </c>
      <c r="D171" s="71">
        <v>30</v>
      </c>
      <c r="E171" s="72">
        <f t="shared" si="31"/>
        <v>971567.56175665511</v>
      </c>
      <c r="F171" s="72"/>
      <c r="G171" s="72"/>
      <c r="H171" s="72">
        <f t="shared" si="32"/>
        <v>1277037.8630069918</v>
      </c>
      <c r="I171" s="99"/>
      <c r="J171" s="100"/>
      <c r="K171" s="57"/>
      <c r="L171" s="86"/>
      <c r="M171" s="4"/>
      <c r="N171" s="4"/>
    </row>
    <row r="172" spans="2:14" ht="18" hidden="1" customHeight="1" thickBot="1" x14ac:dyDescent="0.55000000000000004">
      <c r="B172" s="72"/>
      <c r="C172" s="71">
        <f t="shared" si="30"/>
        <v>5012.6337540295435</v>
      </c>
      <c r="D172" s="71">
        <v>30</v>
      </c>
      <c r="E172" s="72">
        <f t="shared" si="31"/>
        <v>976610.19551068463</v>
      </c>
      <c r="F172" s="72"/>
      <c r="G172" s="72"/>
      <c r="H172" s="72">
        <f t="shared" si="32"/>
        <v>1282358.8541028542</v>
      </c>
      <c r="I172" s="99"/>
      <c r="J172" s="100"/>
      <c r="K172" s="57"/>
      <c r="L172" s="86"/>
      <c r="M172" s="4"/>
      <c r="N172" s="4"/>
    </row>
    <row r="173" spans="2:14" ht="18" hidden="1" customHeight="1" thickBot="1" x14ac:dyDescent="0.55000000000000004">
      <c r="B173" s="70"/>
      <c r="C173" s="71">
        <f t="shared" si="30"/>
        <v>5038.6495420055408</v>
      </c>
      <c r="D173" s="71">
        <v>30</v>
      </c>
      <c r="E173" s="72">
        <f t="shared" si="31"/>
        <v>981678.84505269013</v>
      </c>
      <c r="F173" s="72"/>
      <c r="G173" s="72"/>
      <c r="H173" s="72">
        <f t="shared" si="32"/>
        <v>1287702.0159949493</v>
      </c>
      <c r="I173" s="99"/>
      <c r="J173" s="100"/>
      <c r="K173" s="57"/>
      <c r="L173" s="86"/>
      <c r="M173" s="4"/>
      <c r="N173" s="4"/>
    </row>
    <row r="174" spans="2:14" ht="18" hidden="1" customHeight="1" thickBot="1" x14ac:dyDescent="0.55000000000000004">
      <c r="B174" s="70"/>
      <c r="C174" s="71">
        <f t="shared" si="30"/>
        <v>5064.7995497676702</v>
      </c>
      <c r="D174" s="71">
        <v>30</v>
      </c>
      <c r="E174" s="72">
        <f t="shared" si="31"/>
        <v>986773.64460245776</v>
      </c>
      <c r="F174" s="72"/>
      <c r="G174" s="72"/>
      <c r="H174" s="72">
        <f t="shared" si="32"/>
        <v>1293067.441061595</v>
      </c>
      <c r="I174" s="99"/>
      <c r="J174" s="100"/>
      <c r="K174" s="57"/>
      <c r="L174" s="86"/>
      <c r="M174" s="4"/>
      <c r="N174" s="4"/>
    </row>
    <row r="175" spans="2:14" ht="18" hidden="1" customHeight="1" thickBot="1" x14ac:dyDescent="0.55000000000000004">
      <c r="B175" s="70"/>
      <c r="C175" s="71">
        <f t="shared" si="30"/>
        <v>5091.0844697781804</v>
      </c>
      <c r="D175" s="71">
        <v>30</v>
      </c>
      <c r="E175" s="72">
        <f t="shared" si="31"/>
        <v>991894.72907223599</v>
      </c>
      <c r="F175" s="72"/>
      <c r="G175" s="72"/>
      <c r="H175" s="72">
        <f t="shared" si="32"/>
        <v>1298455.2220660183</v>
      </c>
      <c r="I175" s="99"/>
      <c r="J175" s="100"/>
      <c r="K175" s="57"/>
      <c r="L175" s="86"/>
      <c r="M175" s="4"/>
      <c r="N175" s="4"/>
    </row>
    <row r="176" spans="2:14" ht="18" customHeight="1" thickBot="1" x14ac:dyDescent="0.55000000000000004">
      <c r="B176" s="70">
        <v>11</v>
      </c>
      <c r="C176" s="71">
        <f>C164+C165+C166+C167+C168+C169+C170+C171+C172+C173+C174+C175</f>
        <v>59387.549640613383</v>
      </c>
      <c r="D176" s="71">
        <f>D164+D165+D166+D167+D168+D169+D170+D171+D172+D173+D174+D175</f>
        <v>360</v>
      </c>
      <c r="E176" s="72">
        <f>E175</f>
        <v>991894.72907223599</v>
      </c>
      <c r="F176" s="72">
        <f>(F163*L17)+F163</f>
        <v>4618362.1689452333</v>
      </c>
      <c r="G176" s="72">
        <f>F176-E176</f>
        <v>3626467.4398729973</v>
      </c>
      <c r="H176" s="72">
        <f>H175</f>
        <v>1298455.2220660183</v>
      </c>
      <c r="I176" s="91" t="s">
        <v>25</v>
      </c>
      <c r="J176" s="92"/>
      <c r="K176" s="57">
        <v>0</v>
      </c>
      <c r="L176" s="85"/>
      <c r="M176" s="4"/>
      <c r="N176" s="4"/>
    </row>
    <row r="177" spans="2:14" ht="18" hidden="1" customHeight="1" thickBot="1" x14ac:dyDescent="0.55000000000000004">
      <c r="B177" s="70"/>
      <c r="C177" s="71">
        <f>(E176+D177)*(I$26)/12</f>
        <v>5117.5049980718441</v>
      </c>
      <c r="D177" s="71">
        <v>30</v>
      </c>
      <c r="E177" s="72">
        <f>E176+C177+D177+K189</f>
        <v>997042.23407030781</v>
      </c>
      <c r="F177" s="72"/>
      <c r="G177" s="72"/>
      <c r="H177" s="72">
        <f>(H176*D$27)/12+H176-K189</f>
        <v>1303865.45215796</v>
      </c>
      <c r="I177" s="99"/>
      <c r="J177" s="100"/>
      <c r="K177" s="57"/>
      <c r="L177" s="86"/>
      <c r="M177" s="4"/>
      <c r="N177" s="4"/>
    </row>
    <row r="178" spans="2:14" ht="18" hidden="1" customHeight="1" thickBot="1" x14ac:dyDescent="0.55000000000000004">
      <c r="B178" s="70"/>
      <c r="C178" s="71">
        <f t="shared" ref="C178:C188" si="33">(E177+D178)*(I$26)/12</f>
        <v>5144.0618342743965</v>
      </c>
      <c r="D178" s="71">
        <v>30</v>
      </c>
      <c r="E178" s="72">
        <f t="shared" ref="E178:E188" si="34">E177+C178+D178+K190</f>
        <v>1002216.2959045822</v>
      </c>
      <c r="F178" s="72"/>
      <c r="G178" s="72"/>
      <c r="H178" s="72">
        <f>(H177*D$27)/12+H177-K177</f>
        <v>1309298.2248752848</v>
      </c>
      <c r="I178" s="99"/>
      <c r="J178" s="100"/>
      <c r="K178" s="57"/>
      <c r="L178" s="86"/>
      <c r="M178" s="4"/>
      <c r="N178" s="4"/>
    </row>
    <row r="179" spans="2:14" ht="18" hidden="1" customHeight="1" thickBot="1" x14ac:dyDescent="0.55000000000000004">
      <c r="B179" s="70"/>
      <c r="C179" s="71">
        <f t="shared" si="33"/>
        <v>5170.7556816210572</v>
      </c>
      <c r="D179" s="71">
        <v>30</v>
      </c>
      <c r="E179" s="72">
        <f t="shared" si="34"/>
        <v>1007417.0515862033</v>
      </c>
      <c r="F179" s="72"/>
      <c r="G179" s="72"/>
      <c r="H179" s="72">
        <f t="shared" ref="H179:H188" si="35">(H178*D$27)/12+H178-K178</f>
        <v>1314753.6341455986</v>
      </c>
      <c r="I179" s="99"/>
      <c r="J179" s="100"/>
      <c r="K179" s="57"/>
      <c r="L179" s="86"/>
      <c r="M179" s="4"/>
      <c r="N179" s="4"/>
    </row>
    <row r="180" spans="2:14" ht="18" hidden="1" customHeight="1" thickBot="1" x14ac:dyDescent="0.55000000000000004">
      <c r="B180" s="70"/>
      <c r="C180" s="71">
        <f t="shared" si="33"/>
        <v>5197.5872469751539</v>
      </c>
      <c r="D180" s="71">
        <v>30</v>
      </c>
      <c r="E180" s="72">
        <f t="shared" si="34"/>
        <v>1012644.6388331784</v>
      </c>
      <c r="F180" s="72"/>
      <c r="G180" s="72"/>
      <c r="H180" s="72">
        <f t="shared" si="35"/>
        <v>1320231.774287872</v>
      </c>
      <c r="I180" s="99"/>
      <c r="J180" s="100"/>
      <c r="K180" s="57"/>
      <c r="L180" s="86"/>
      <c r="M180" s="4"/>
      <c r="N180" s="4"/>
    </row>
    <row r="181" spans="2:14" ht="18" hidden="1" customHeight="1" thickBot="1" x14ac:dyDescent="0.55000000000000004">
      <c r="B181" s="70"/>
      <c r="C181" s="71">
        <f t="shared" si="33"/>
        <v>5224.5572408468397</v>
      </c>
      <c r="D181" s="71">
        <v>30</v>
      </c>
      <c r="E181" s="72">
        <f t="shared" si="34"/>
        <v>1017899.1960740252</v>
      </c>
      <c r="F181" s="72"/>
      <c r="G181" s="72"/>
      <c r="H181" s="72">
        <f t="shared" si="35"/>
        <v>1325732.7400140716</v>
      </c>
      <c r="I181" s="99"/>
      <c r="J181" s="100"/>
      <c r="K181" s="57"/>
      <c r="L181" s="86"/>
      <c r="M181" s="4"/>
      <c r="N181" s="4"/>
    </row>
    <row r="182" spans="2:14" ht="18" hidden="1" customHeight="1" thickBot="1" x14ac:dyDescent="0.55000000000000004">
      <c r="B182" s="70"/>
      <c r="C182" s="71">
        <f t="shared" si="33"/>
        <v>5251.6663774119088</v>
      </c>
      <c r="D182" s="71">
        <v>30</v>
      </c>
      <c r="E182" s="72">
        <f t="shared" si="34"/>
        <v>1023180.8624514372</v>
      </c>
      <c r="F182" s="72"/>
      <c r="G182" s="72"/>
      <c r="H182" s="72">
        <f t="shared" si="35"/>
        <v>1331256.6264307969</v>
      </c>
      <c r="I182" s="99"/>
      <c r="J182" s="100"/>
      <c r="K182" s="57"/>
      <c r="L182" s="86"/>
      <c r="M182" s="4"/>
      <c r="N182" s="4"/>
    </row>
    <row r="183" spans="2:14" ht="18" hidden="1" customHeight="1" thickBot="1" x14ac:dyDescent="0.55000000000000004">
      <c r="B183" s="70"/>
      <c r="C183" s="71">
        <f t="shared" si="33"/>
        <v>5278.9153745307058</v>
      </c>
      <c r="D183" s="71">
        <v>30</v>
      </c>
      <c r="E183" s="72">
        <f t="shared" si="34"/>
        <v>1028489.7778259679</v>
      </c>
      <c r="F183" s="72"/>
      <c r="G183" s="72"/>
      <c r="H183" s="72">
        <f t="shared" si="35"/>
        <v>1336803.5290409252</v>
      </c>
      <c r="I183" s="99"/>
      <c r="J183" s="100"/>
      <c r="K183" s="57"/>
      <c r="L183" s="86"/>
      <c r="M183" s="4"/>
      <c r="N183" s="4"/>
    </row>
    <row r="184" spans="2:14" ht="18" hidden="1" customHeight="1" thickBot="1" x14ac:dyDescent="0.55000000000000004">
      <c r="B184" s="70"/>
      <c r="C184" s="71">
        <f t="shared" si="33"/>
        <v>5306.3049537671395</v>
      </c>
      <c r="D184" s="71">
        <v>30</v>
      </c>
      <c r="E184" s="72">
        <f t="shared" si="34"/>
        <v>1033826.082779735</v>
      </c>
      <c r="F184" s="72"/>
      <c r="G184" s="72"/>
      <c r="H184" s="72">
        <f t="shared" si="35"/>
        <v>1342373.5437452623</v>
      </c>
      <c r="I184" s="99"/>
      <c r="J184" s="100"/>
      <c r="K184" s="57"/>
      <c r="L184" s="86"/>
      <c r="M184" s="4"/>
      <c r="N184" s="4"/>
    </row>
    <row r="185" spans="2:14" ht="18" hidden="1" customHeight="1" thickBot="1" x14ac:dyDescent="0.55000000000000004">
      <c r="B185" s="72"/>
      <c r="C185" s="71">
        <f t="shared" si="33"/>
        <v>5333.8358404077826</v>
      </c>
      <c r="D185" s="71">
        <v>30</v>
      </c>
      <c r="E185" s="72">
        <f t="shared" si="34"/>
        <v>1039189.9186201427</v>
      </c>
      <c r="F185" s="72"/>
      <c r="G185" s="72"/>
      <c r="H185" s="72">
        <f t="shared" si="35"/>
        <v>1347966.7668442009</v>
      </c>
      <c r="I185" s="99"/>
      <c r="J185" s="100"/>
      <c r="K185" s="57"/>
      <c r="L185" s="86"/>
      <c r="M185" s="4"/>
      <c r="N185" s="4"/>
    </row>
    <row r="186" spans="2:14" ht="18" hidden="1" customHeight="1" thickBot="1" x14ac:dyDescent="0.55000000000000004">
      <c r="B186" s="70"/>
      <c r="C186" s="71">
        <f t="shared" si="33"/>
        <v>5361.5087634810861</v>
      </c>
      <c r="D186" s="71">
        <v>30</v>
      </c>
      <c r="E186" s="72">
        <f t="shared" si="34"/>
        <v>1044581.4273836238</v>
      </c>
      <c r="F186" s="72"/>
      <c r="G186" s="72"/>
      <c r="H186" s="72">
        <f t="shared" si="35"/>
        <v>1353583.2950393851</v>
      </c>
      <c r="I186" s="99"/>
      <c r="J186" s="100"/>
      <c r="K186" s="57"/>
      <c r="L186" s="86"/>
      <c r="M186" s="4"/>
      <c r="N186" s="4"/>
    </row>
    <row r="187" spans="2:14" ht="18" hidden="1" customHeight="1" thickBot="1" x14ac:dyDescent="0.55000000000000004">
      <c r="B187" s="70"/>
      <c r="C187" s="71">
        <f t="shared" si="33"/>
        <v>5389.3244557766793</v>
      </c>
      <c r="D187" s="71">
        <v>30</v>
      </c>
      <c r="E187" s="72">
        <f t="shared" si="34"/>
        <v>1050000.7518394005</v>
      </c>
      <c r="F187" s="72"/>
      <c r="G187" s="72"/>
      <c r="H187" s="72">
        <f t="shared" si="35"/>
        <v>1359223.2254353825</v>
      </c>
      <c r="I187" s="99"/>
      <c r="J187" s="100"/>
      <c r="K187" s="57"/>
      <c r="L187" s="86"/>
      <c r="M187" s="4"/>
      <c r="N187" s="4"/>
    </row>
    <row r="188" spans="2:14" ht="18" hidden="1" customHeight="1" thickBot="1" x14ac:dyDescent="0.55000000000000004">
      <c r="B188" s="70"/>
      <c r="C188" s="71">
        <f t="shared" si="33"/>
        <v>5417.2836538647734</v>
      </c>
      <c r="D188" s="71">
        <v>30</v>
      </c>
      <c r="E188" s="72">
        <f t="shared" si="34"/>
        <v>1055448.0354932654</v>
      </c>
      <c r="F188" s="72"/>
      <c r="G188" s="72"/>
      <c r="H188" s="72">
        <f t="shared" si="35"/>
        <v>1364886.6555413632</v>
      </c>
      <c r="I188" s="99"/>
      <c r="J188" s="100"/>
      <c r="K188" s="57"/>
      <c r="L188" s="86"/>
      <c r="M188" s="4"/>
      <c r="N188" s="4"/>
    </row>
    <row r="189" spans="2:14" ht="18" customHeight="1" thickBot="1" x14ac:dyDescent="0.55000000000000004">
      <c r="B189" s="70">
        <v>12</v>
      </c>
      <c r="C189" s="71">
        <f>C177+C178+C179+C180+C181+C182+C183+C184+C185+C186+C187+C188</f>
        <v>63193.306421029367</v>
      </c>
      <c r="D189" s="71">
        <f>D177+D178+D179+D180+D181+D182+D183+D184+D185+D186+D187+D188</f>
        <v>360</v>
      </c>
      <c r="E189" s="72">
        <f>E188</f>
        <v>1055448.0354932654</v>
      </c>
      <c r="F189" s="72">
        <f>(F176*L17)+F176</f>
        <v>4803096.6557030426</v>
      </c>
      <c r="G189" s="72">
        <f>F189-E189</f>
        <v>3747648.6202097773</v>
      </c>
      <c r="H189" s="72">
        <f>H188</f>
        <v>1364886.6555413632</v>
      </c>
      <c r="I189" s="91" t="s">
        <v>26</v>
      </c>
      <c r="J189" s="92"/>
      <c r="K189" s="57">
        <v>0</v>
      </c>
      <c r="L189" s="85"/>
      <c r="M189" s="4"/>
      <c r="N189" s="4"/>
    </row>
    <row r="190" spans="2:14" ht="18" hidden="1" customHeight="1" thickBot="1" x14ac:dyDescent="0.55000000000000004">
      <c r="B190" s="70"/>
      <c r="C190" s="71">
        <f>(E189+D190)*(J$26)/12</f>
        <v>5445.3870981156715</v>
      </c>
      <c r="D190" s="71">
        <v>30</v>
      </c>
      <c r="E190" s="72">
        <f>E189+C190+D190+K202</f>
        <v>1060923.422591381</v>
      </c>
      <c r="F190" s="72"/>
      <c r="G190" s="72"/>
      <c r="H190" s="72">
        <f>(H189*D$27)/12+H189-K202</f>
        <v>1370573.6832727855</v>
      </c>
      <c r="I190" s="99"/>
      <c r="J190" s="100"/>
      <c r="K190" s="57"/>
      <c r="L190" s="86"/>
      <c r="M190" s="4"/>
      <c r="N190" s="4"/>
    </row>
    <row r="191" spans="2:14" ht="18" hidden="1" customHeight="1" thickBot="1" x14ac:dyDescent="0.55000000000000004">
      <c r="B191" s="70"/>
      <c r="C191" s="71">
        <f t="shared" ref="C191:C201" si="36">(E190+D191)*(J$26)/12</f>
        <v>5473.6355327193669</v>
      </c>
      <c r="D191" s="71">
        <v>30</v>
      </c>
      <c r="E191" s="72">
        <f>E190+C191+D191</f>
        <v>1066427.0581241003</v>
      </c>
      <c r="F191" s="72"/>
      <c r="G191" s="72"/>
      <c r="H191" s="72">
        <f>(H190*D$27)/12+H190-K190</f>
        <v>1376284.4069530887</v>
      </c>
      <c r="I191" s="99"/>
      <c r="J191" s="100"/>
      <c r="K191" s="57"/>
      <c r="L191" s="86"/>
      <c r="M191" s="4"/>
      <c r="N191" s="4"/>
    </row>
    <row r="192" spans="2:14" ht="18" hidden="1" customHeight="1" thickBot="1" x14ac:dyDescent="0.55000000000000004">
      <c r="B192" s="70"/>
      <c r="C192" s="71">
        <f t="shared" si="36"/>
        <v>5502.0297057052549</v>
      </c>
      <c r="D192" s="71">
        <v>30</v>
      </c>
      <c r="E192" s="72">
        <f t="shared" ref="E192:E201" si="37">E191+C192+D192</f>
        <v>1071959.0878298057</v>
      </c>
      <c r="F192" s="72"/>
      <c r="G192" s="72"/>
      <c r="H192" s="72">
        <f t="shared" ref="H192:H201" si="38">(H191*D$27)/12+H191-K191</f>
        <v>1382018.9253153931</v>
      </c>
      <c r="I192" s="99"/>
      <c r="J192" s="100"/>
      <c r="K192" s="57"/>
      <c r="L192" s="86"/>
      <c r="M192" s="4"/>
      <c r="N192" s="4"/>
    </row>
    <row r="193" spans="2:14" ht="18" hidden="1" customHeight="1" thickBot="1" x14ac:dyDescent="0.55000000000000004">
      <c r="B193" s="70"/>
      <c r="C193" s="71">
        <f t="shared" si="36"/>
        <v>5530.5703689619395</v>
      </c>
      <c r="D193" s="71">
        <v>30</v>
      </c>
      <c r="E193" s="72">
        <f t="shared" si="37"/>
        <v>1077519.6581987676</v>
      </c>
      <c r="F193" s="72"/>
      <c r="G193" s="72"/>
      <c r="H193" s="72">
        <f t="shared" si="38"/>
        <v>1387777.3375042072</v>
      </c>
      <c r="I193" s="99"/>
      <c r="J193" s="100"/>
      <c r="K193" s="57"/>
      <c r="L193" s="86"/>
      <c r="M193" s="4"/>
      <c r="N193" s="4"/>
    </row>
    <row r="194" spans="2:14" ht="18" hidden="1" customHeight="1" thickBot="1" x14ac:dyDescent="0.55000000000000004">
      <c r="B194" s="70"/>
      <c r="C194" s="71">
        <f t="shared" si="36"/>
        <v>5559.2582782571417</v>
      </c>
      <c r="D194" s="71">
        <v>30</v>
      </c>
      <c r="E194" s="72">
        <f t="shared" si="37"/>
        <v>1083108.9164770248</v>
      </c>
      <c r="F194" s="72"/>
      <c r="G194" s="72"/>
      <c r="H194" s="72">
        <f t="shared" si="38"/>
        <v>1393559.7430771415</v>
      </c>
      <c r="I194" s="99"/>
      <c r="J194" s="100"/>
      <c r="K194" s="57"/>
      <c r="L194" s="86"/>
      <c r="M194" s="4"/>
      <c r="N194" s="4"/>
    </row>
    <row r="195" spans="2:14" ht="18" hidden="1" customHeight="1" thickBot="1" x14ac:dyDescent="0.55000000000000004">
      <c r="B195" s="70"/>
      <c r="C195" s="71">
        <f t="shared" si="36"/>
        <v>5588.0941932577161</v>
      </c>
      <c r="D195" s="71">
        <v>30</v>
      </c>
      <c r="E195" s="72">
        <f t="shared" si="37"/>
        <v>1088727.0106702824</v>
      </c>
      <c r="F195" s="72"/>
      <c r="G195" s="72"/>
      <c r="H195" s="72">
        <f t="shared" si="38"/>
        <v>1399366.2420066295</v>
      </c>
      <c r="I195" s="99"/>
      <c r="J195" s="100"/>
      <c r="K195" s="57"/>
      <c r="L195" s="86"/>
      <c r="M195" s="4"/>
      <c r="N195" s="4"/>
    </row>
    <row r="196" spans="2:14" ht="18" hidden="1" customHeight="1" thickBot="1" x14ac:dyDescent="0.55000000000000004">
      <c r="B196" s="70"/>
      <c r="C196" s="71">
        <f t="shared" si="36"/>
        <v>5617.0788775497649</v>
      </c>
      <c r="D196" s="71">
        <v>30</v>
      </c>
      <c r="E196" s="72">
        <f t="shared" si="37"/>
        <v>1094374.0895478323</v>
      </c>
      <c r="F196" s="72"/>
      <c r="G196" s="72"/>
      <c r="H196" s="72">
        <f t="shared" si="38"/>
        <v>1405196.934681657</v>
      </c>
      <c r="I196" s="99"/>
      <c r="J196" s="100"/>
      <c r="K196" s="57"/>
      <c r="L196" s="86"/>
      <c r="M196" s="4"/>
      <c r="N196" s="4"/>
    </row>
    <row r="197" spans="2:14" ht="18" hidden="1" customHeight="1" thickBot="1" x14ac:dyDescent="0.55000000000000004">
      <c r="B197" s="70"/>
      <c r="C197" s="71">
        <f t="shared" si="36"/>
        <v>5646.2130986588572</v>
      </c>
      <c r="D197" s="71">
        <v>30</v>
      </c>
      <c r="E197" s="72">
        <f t="shared" si="37"/>
        <v>1100050.3026464912</v>
      </c>
      <c r="F197" s="72"/>
      <c r="G197" s="72"/>
      <c r="H197" s="72">
        <f t="shared" si="38"/>
        <v>1411051.9219094974</v>
      </c>
      <c r="I197" s="99"/>
      <c r="J197" s="100"/>
      <c r="K197" s="57"/>
      <c r="L197" s="86"/>
      <c r="M197" s="4"/>
      <c r="N197" s="4"/>
    </row>
    <row r="198" spans="2:14" ht="18" hidden="1" customHeight="1" thickBot="1" x14ac:dyDescent="0.55000000000000004">
      <c r="B198" s="70"/>
      <c r="C198" s="71">
        <f t="shared" si="36"/>
        <v>5675.4976280703559</v>
      </c>
      <c r="D198" s="71">
        <v>30</v>
      </c>
      <c r="E198" s="72">
        <f t="shared" si="37"/>
        <v>1105755.8002745616</v>
      </c>
      <c r="F198" s="72"/>
      <c r="G198" s="72"/>
      <c r="H198" s="72">
        <f t="shared" si="38"/>
        <v>1416931.3049174536</v>
      </c>
      <c r="I198" s="99"/>
      <c r="J198" s="100"/>
      <c r="K198" s="57"/>
      <c r="L198" s="86"/>
      <c r="M198" s="4"/>
      <c r="N198" s="4"/>
    </row>
    <row r="199" spans="2:14" ht="18" hidden="1" customHeight="1" thickBot="1" x14ac:dyDescent="0.55000000000000004">
      <c r="B199" s="70"/>
      <c r="C199" s="71">
        <f t="shared" si="36"/>
        <v>5704.9332412498434</v>
      </c>
      <c r="D199" s="71">
        <v>30</v>
      </c>
      <c r="E199" s="72">
        <f t="shared" si="37"/>
        <v>1111490.7335158114</v>
      </c>
      <c r="F199" s="72"/>
      <c r="G199" s="72"/>
      <c r="H199" s="72">
        <f t="shared" si="38"/>
        <v>1422835.1853546095</v>
      </c>
      <c r="I199" s="99"/>
      <c r="J199" s="100"/>
      <c r="K199" s="57"/>
      <c r="L199" s="86"/>
      <c r="M199" s="4"/>
      <c r="N199" s="4"/>
    </row>
    <row r="200" spans="2:14" ht="18" hidden="1" customHeight="1" thickBot="1" x14ac:dyDescent="0.55000000000000004">
      <c r="B200" s="70"/>
      <c r="C200" s="71">
        <f t="shared" si="36"/>
        <v>5734.5207176636568</v>
      </c>
      <c r="D200" s="71">
        <v>30</v>
      </c>
      <c r="E200" s="72">
        <f t="shared" si="37"/>
        <v>1117255.2542334751</v>
      </c>
      <c r="F200" s="72"/>
      <c r="G200" s="72"/>
      <c r="H200" s="72">
        <f t="shared" si="38"/>
        <v>1428763.6652935871</v>
      </c>
      <c r="I200" s="99"/>
      <c r="J200" s="100"/>
      <c r="K200" s="57"/>
      <c r="L200" s="86"/>
      <c r="M200" s="4"/>
      <c r="N200" s="4"/>
    </row>
    <row r="201" spans="2:14" ht="18" hidden="1" customHeight="1" thickBot="1" x14ac:dyDescent="0.55000000000000004">
      <c r="B201" s="70"/>
      <c r="C201" s="71">
        <f t="shared" si="36"/>
        <v>5764.2608407995367</v>
      </c>
      <c r="D201" s="71">
        <v>30</v>
      </c>
      <c r="E201" s="72">
        <f t="shared" si="37"/>
        <v>1123049.5150742745</v>
      </c>
      <c r="F201" s="72"/>
      <c r="G201" s="72"/>
      <c r="H201" s="72">
        <f t="shared" si="38"/>
        <v>1434716.8472323103</v>
      </c>
      <c r="I201" s="99"/>
      <c r="J201" s="100"/>
      <c r="K201" s="57"/>
      <c r="L201" s="86"/>
      <c r="M201" s="4"/>
      <c r="N201" s="4"/>
    </row>
    <row r="202" spans="2:14" ht="18" customHeight="1" thickBot="1" x14ac:dyDescent="0.55000000000000004">
      <c r="B202" s="70">
        <v>13</v>
      </c>
      <c r="C202" s="71">
        <f>C190+C191+C192+C193+C194+C195+C196+C197+C198+C199+C200+C201</f>
        <v>67241.479581009102</v>
      </c>
      <c r="D202" s="71">
        <f>D190+D191+D192+D193+D194+D195+D196+D197+D198+D199+D200+D201</f>
        <v>360</v>
      </c>
      <c r="E202" s="72">
        <f>E201</f>
        <v>1123049.5150742745</v>
      </c>
      <c r="F202" s="72">
        <f>(F189*L17)+F189</f>
        <v>4995220.521931164</v>
      </c>
      <c r="G202" s="72">
        <f>F202-E202</f>
        <v>3872171.0068568895</v>
      </c>
      <c r="H202" s="72">
        <f>H201</f>
        <v>1434716.8472323103</v>
      </c>
      <c r="I202" s="91" t="s">
        <v>27</v>
      </c>
      <c r="J202" s="92"/>
      <c r="K202" s="57">
        <v>0</v>
      </c>
      <c r="L202" s="85"/>
      <c r="M202" s="4"/>
      <c r="N202" s="4"/>
    </row>
    <row r="203" spans="2:14" ht="18" hidden="1" customHeight="1" thickBot="1" x14ac:dyDescent="0.55000000000000004">
      <c r="B203" s="70"/>
      <c r="C203" s="71">
        <f>(E202+D203)*(J$26)/12</f>
        <v>5794.154398187361</v>
      </c>
      <c r="D203" s="71">
        <v>30</v>
      </c>
      <c r="E203" s="72">
        <f>E202+C203+D203+K215</f>
        <v>1128873.6694724618</v>
      </c>
      <c r="F203" s="72"/>
      <c r="G203" s="72"/>
      <c r="H203" s="72">
        <f>(H202*D$27)/12+H202-K215</f>
        <v>1440694.8340957784</v>
      </c>
      <c r="I203" s="99"/>
      <c r="J203" s="100"/>
      <c r="K203" s="57"/>
      <c r="L203" s="86"/>
      <c r="M203" s="4"/>
      <c r="N203" s="4"/>
    </row>
    <row r="204" spans="2:14" ht="18" hidden="1" customHeight="1" thickBot="1" x14ac:dyDescent="0.55000000000000004">
      <c r="B204" s="70"/>
      <c r="C204" s="71">
        <f t="shared" ref="C204:C214" si="39">(E203+D204)*(J$26)/12</f>
        <v>5824.2021814200089</v>
      </c>
      <c r="D204" s="71">
        <v>30</v>
      </c>
      <c r="E204" s="72">
        <f>E203+C204+D204</f>
        <v>1134727.8716538819</v>
      </c>
      <c r="F204" s="72"/>
      <c r="G204" s="72"/>
      <c r="H204" s="72">
        <f>(H203*D$27)/12+H203</f>
        <v>1446697.7292378442</v>
      </c>
      <c r="I204" s="99"/>
      <c r="J204" s="100"/>
      <c r="K204" s="57"/>
      <c r="L204" s="86"/>
      <c r="M204" s="4"/>
      <c r="N204" s="4"/>
    </row>
    <row r="205" spans="2:14" ht="18" hidden="1" customHeight="1" thickBot="1" x14ac:dyDescent="0.55000000000000004">
      <c r="B205" s="70"/>
      <c r="C205" s="71">
        <f t="shared" si="39"/>
        <v>5854.4049861743188</v>
      </c>
      <c r="D205" s="71">
        <v>30</v>
      </c>
      <c r="E205" s="72">
        <f t="shared" ref="E205:E214" si="40">E204+C205+D205</f>
        <v>1140612.2766400562</v>
      </c>
      <c r="F205" s="72"/>
      <c r="G205" s="72"/>
      <c r="H205" s="72">
        <f t="shared" ref="H205:H214" si="41">(H204*D$27)/12+H204</f>
        <v>1452725.6364430019</v>
      </c>
      <c r="I205" s="99"/>
      <c r="J205" s="100"/>
      <c r="K205" s="57"/>
      <c r="L205" s="86"/>
      <c r="M205" s="4"/>
      <c r="N205" s="4"/>
    </row>
    <row r="206" spans="2:14" ht="18" hidden="1" customHeight="1" thickBot="1" x14ac:dyDescent="0.55000000000000004">
      <c r="B206" s="70"/>
      <c r="C206" s="71">
        <f t="shared" si="39"/>
        <v>5884.7636122321564</v>
      </c>
      <c r="D206" s="71">
        <v>30</v>
      </c>
      <c r="E206" s="72">
        <f t="shared" si="40"/>
        <v>1146527.0402522883</v>
      </c>
      <c r="F206" s="72"/>
      <c r="G206" s="72"/>
      <c r="H206" s="72">
        <f t="shared" si="41"/>
        <v>1458778.659928181</v>
      </c>
      <c r="I206" s="99"/>
      <c r="J206" s="100"/>
      <c r="K206" s="57"/>
      <c r="L206" s="86"/>
      <c r="M206" s="4"/>
      <c r="N206" s="4"/>
    </row>
    <row r="207" spans="2:14" ht="18" hidden="1" customHeight="1" thickBot="1" x14ac:dyDescent="0.55000000000000004">
      <c r="B207" s="70"/>
      <c r="C207" s="71">
        <f t="shared" si="39"/>
        <v>5915.2788635015977</v>
      </c>
      <c r="D207" s="71">
        <v>30</v>
      </c>
      <c r="E207" s="72">
        <f t="shared" si="40"/>
        <v>1152472.3191157898</v>
      </c>
      <c r="F207" s="72"/>
      <c r="G207" s="72"/>
      <c r="H207" s="72">
        <f t="shared" si="41"/>
        <v>1464856.9043445485</v>
      </c>
      <c r="I207" s="99"/>
      <c r="J207" s="100"/>
      <c r="K207" s="57"/>
      <c r="L207" s="86"/>
      <c r="M207" s="4"/>
      <c r="N207" s="4"/>
    </row>
    <row r="208" spans="2:14" ht="18" hidden="1" customHeight="1" thickBot="1" x14ac:dyDescent="0.55000000000000004">
      <c r="B208" s="70"/>
      <c r="C208" s="71">
        <f t="shared" si="39"/>
        <v>5945.9515480382115</v>
      </c>
      <c r="D208" s="71">
        <v>30</v>
      </c>
      <c r="E208" s="72">
        <f t="shared" si="40"/>
        <v>1158448.2706638281</v>
      </c>
      <c r="F208" s="72"/>
      <c r="G208" s="72"/>
      <c r="H208" s="72">
        <f t="shared" si="41"/>
        <v>1470960.4747793174</v>
      </c>
      <c r="I208" s="99"/>
      <c r="J208" s="100"/>
      <c r="K208" s="57"/>
      <c r="L208" s="86"/>
      <c r="M208" s="4"/>
      <c r="N208" s="4"/>
    </row>
    <row r="209" spans="2:14" ht="18" hidden="1" customHeight="1" thickBot="1" x14ac:dyDescent="0.55000000000000004">
      <c r="B209" s="70"/>
      <c r="C209" s="71">
        <f t="shared" si="39"/>
        <v>5976.7824780664669</v>
      </c>
      <c r="D209" s="71">
        <v>30</v>
      </c>
      <c r="E209" s="72">
        <f t="shared" si="40"/>
        <v>1164455.0531418945</v>
      </c>
      <c r="F209" s="72"/>
      <c r="G209" s="72"/>
      <c r="H209" s="72">
        <f t="shared" si="41"/>
        <v>1477089.4767575646</v>
      </c>
      <c r="I209" s="99"/>
      <c r="J209" s="100"/>
      <c r="K209" s="57"/>
      <c r="L209" s="86"/>
      <c r="M209" s="4"/>
      <c r="N209" s="4"/>
    </row>
    <row r="210" spans="2:14" ht="18" hidden="1" customHeight="1" thickBot="1" x14ac:dyDescent="0.55000000000000004">
      <c r="B210" s="70"/>
      <c r="C210" s="71">
        <f t="shared" si="39"/>
        <v>6007.772470001225</v>
      </c>
      <c r="D210" s="71">
        <v>30</v>
      </c>
      <c r="E210" s="72">
        <f t="shared" si="40"/>
        <v>1170492.8256118956</v>
      </c>
      <c r="F210" s="72"/>
      <c r="G210" s="72"/>
      <c r="H210" s="72">
        <f t="shared" si="41"/>
        <v>1483244.0162440545</v>
      </c>
      <c r="I210" s="99"/>
      <c r="J210" s="100"/>
      <c r="K210" s="57"/>
      <c r="L210" s="86"/>
      <c r="M210" s="4"/>
      <c r="N210" s="4"/>
    </row>
    <row r="211" spans="2:14" ht="18" hidden="1" customHeight="1" thickBot="1" x14ac:dyDescent="0.55000000000000004">
      <c r="B211" s="72"/>
      <c r="C211" s="71">
        <f t="shared" si="39"/>
        <v>6038.9223444693716</v>
      </c>
      <c r="D211" s="71">
        <v>30</v>
      </c>
      <c r="E211" s="72">
        <f t="shared" si="40"/>
        <v>1176561.7479563651</v>
      </c>
      <c r="F211" s="72"/>
      <c r="G211" s="72"/>
      <c r="H211" s="72">
        <f t="shared" si="41"/>
        <v>1489424.1996450715</v>
      </c>
      <c r="I211" s="99"/>
      <c r="J211" s="100"/>
      <c r="K211" s="57"/>
      <c r="L211" s="86"/>
      <c r="M211" s="4"/>
      <c r="N211" s="4"/>
    </row>
    <row r="212" spans="2:14" ht="18" hidden="1" customHeight="1" thickBot="1" x14ac:dyDescent="0.55000000000000004">
      <c r="B212" s="70"/>
      <c r="C212" s="71">
        <f t="shared" si="39"/>
        <v>6070.2329263315469</v>
      </c>
      <c r="D212" s="71">
        <v>30</v>
      </c>
      <c r="E212" s="72">
        <f t="shared" si="40"/>
        <v>1182661.9808826966</v>
      </c>
      <c r="F212" s="72"/>
      <c r="G212" s="72"/>
      <c r="H212" s="72">
        <f t="shared" si="41"/>
        <v>1495630.1338102594</v>
      </c>
      <c r="I212" s="99"/>
      <c r="J212" s="100"/>
      <c r="K212" s="57"/>
      <c r="L212" s="86"/>
      <c r="M212" s="4"/>
      <c r="N212" s="4"/>
    </row>
    <row r="213" spans="2:14" ht="18" hidden="1" customHeight="1" thickBot="1" x14ac:dyDescent="0.55000000000000004">
      <c r="B213" s="70"/>
      <c r="C213" s="71">
        <f t="shared" si="39"/>
        <v>6101.7050447039792</v>
      </c>
      <c r="D213" s="71">
        <v>30</v>
      </c>
      <c r="E213" s="72">
        <f t="shared" si="40"/>
        <v>1188793.6859274006</v>
      </c>
      <c r="F213" s="72"/>
      <c r="G213" s="72"/>
      <c r="H213" s="72">
        <f t="shared" si="41"/>
        <v>1501861.9260344689</v>
      </c>
      <c r="I213" s="99"/>
      <c r="J213" s="100"/>
      <c r="K213" s="57"/>
      <c r="L213" s="86"/>
      <c r="M213" s="4"/>
      <c r="N213" s="4"/>
    </row>
    <row r="214" spans="2:14" ht="18" hidden="1" customHeight="1" thickBot="1" x14ac:dyDescent="0.55000000000000004">
      <c r="B214" s="70"/>
      <c r="C214" s="71">
        <f t="shared" si="39"/>
        <v>6133.339532980448</v>
      </c>
      <c r="D214" s="71">
        <v>30</v>
      </c>
      <c r="E214" s="72">
        <f t="shared" si="40"/>
        <v>1194957.0254603811</v>
      </c>
      <c r="F214" s="72"/>
      <c r="G214" s="72"/>
      <c r="H214" s="72">
        <f t="shared" si="41"/>
        <v>1508119.6840596125</v>
      </c>
      <c r="I214" s="99"/>
      <c r="J214" s="100"/>
      <c r="K214" s="57"/>
      <c r="L214" s="86"/>
      <c r="M214" s="4"/>
      <c r="N214" s="4"/>
    </row>
    <row r="215" spans="2:14" ht="18" customHeight="1" thickBot="1" x14ac:dyDescent="0.55000000000000004">
      <c r="B215" s="70">
        <v>14</v>
      </c>
      <c r="C215" s="71">
        <f>C203+C204+C205+C206+C207+C208+C209+C210+C211+C212+C213+C214</f>
        <v>71547.510386106704</v>
      </c>
      <c r="D215" s="71">
        <f>D203+D204+D205+D206+D207+D208+D209+D211+D210+D212+D213+D214</f>
        <v>360</v>
      </c>
      <c r="E215" s="72">
        <f>E214</f>
        <v>1194957.0254603811</v>
      </c>
      <c r="F215" s="72">
        <f>(F202*L17)+F202</f>
        <v>5195029.3428084105</v>
      </c>
      <c r="G215" s="72">
        <f>F215-E215</f>
        <v>4000072.3173480295</v>
      </c>
      <c r="H215" s="72">
        <f>H214</f>
        <v>1508119.6840596125</v>
      </c>
      <c r="I215" s="91" t="s">
        <v>28</v>
      </c>
      <c r="J215" s="92"/>
      <c r="K215" s="57">
        <v>0</v>
      </c>
      <c r="L215" s="85"/>
      <c r="M215" s="4"/>
      <c r="N215" s="4"/>
    </row>
    <row r="216" spans="2:14" ht="18" hidden="1" customHeight="1" thickBot="1" x14ac:dyDescent="0.55000000000000004">
      <c r="B216" s="70"/>
      <c r="C216" s="71">
        <f>(E215+D216)*(J$26)/12</f>
        <v>6165.1372288543498</v>
      </c>
      <c r="D216" s="71">
        <v>30</v>
      </c>
      <c r="E216" s="72">
        <f>E215+C216+D216+K228</f>
        <v>1201152.1626892355</v>
      </c>
      <c r="F216" s="72"/>
      <c r="G216" s="72"/>
      <c r="H216" s="72">
        <f>(H215*D$27)/12+H215-K228</f>
        <v>1514403.5160765275</v>
      </c>
      <c r="I216" s="99"/>
      <c r="J216" s="100"/>
      <c r="K216" s="57"/>
      <c r="L216" s="86"/>
      <c r="M216" s="4"/>
      <c r="N216" s="4"/>
    </row>
    <row r="217" spans="2:14" ht="18" hidden="1" customHeight="1" thickBot="1" x14ac:dyDescent="0.55000000000000004">
      <c r="B217" s="70"/>
      <c r="C217" s="71">
        <f t="shared" ref="C217:C227" si="42">(E216+D217)*(J$26)/12</f>
        <v>6197.0989743408818</v>
      </c>
      <c r="D217" s="71">
        <v>30</v>
      </c>
      <c r="E217" s="72">
        <f>E216+C217+D217</f>
        <v>1207379.2616635764</v>
      </c>
      <c r="F217" s="72"/>
      <c r="G217" s="72"/>
      <c r="H217" s="72">
        <f>(H216*D$27)/12+H216</f>
        <v>1520713.5307268463</v>
      </c>
      <c r="I217" s="99"/>
      <c r="J217" s="100"/>
      <c r="K217" s="57"/>
      <c r="L217" s="86"/>
      <c r="M217" s="4"/>
      <c r="N217" s="4"/>
    </row>
    <row r="218" spans="2:14" ht="18" hidden="1" customHeight="1" thickBot="1" x14ac:dyDescent="0.55000000000000004">
      <c r="B218" s="70"/>
      <c r="C218" s="71">
        <f t="shared" si="42"/>
        <v>6229.2256157993352</v>
      </c>
      <c r="D218" s="71">
        <v>30</v>
      </c>
      <c r="E218" s="72">
        <f t="shared" ref="E218:E227" si="43">E217+C218+D218</f>
        <v>1213638.4872793758</v>
      </c>
      <c r="F218" s="72"/>
      <c r="G218" s="72"/>
      <c r="H218" s="72">
        <f t="shared" ref="H218:H227" si="44">(H217*D$27)/12+H217</f>
        <v>1527049.8371048749</v>
      </c>
      <c r="I218" s="99"/>
      <c r="J218" s="100"/>
      <c r="K218" s="57"/>
      <c r="L218" s="86"/>
      <c r="M218" s="4"/>
      <c r="N218" s="4"/>
    </row>
    <row r="219" spans="2:14" ht="18" hidden="1" customHeight="1" thickBot="1" x14ac:dyDescent="0.55000000000000004">
      <c r="B219" s="70"/>
      <c r="C219" s="71">
        <f t="shared" si="42"/>
        <v>6261.5180039555125</v>
      </c>
      <c r="D219" s="71">
        <v>30</v>
      </c>
      <c r="E219" s="72">
        <f t="shared" si="43"/>
        <v>1219930.0052833313</v>
      </c>
      <c r="F219" s="72"/>
      <c r="G219" s="72"/>
      <c r="H219" s="72">
        <f t="shared" si="44"/>
        <v>1533412.5447594787</v>
      </c>
      <c r="I219" s="99"/>
      <c r="J219" s="100"/>
      <c r="K219" s="57"/>
      <c r="L219" s="86"/>
      <c r="M219" s="4"/>
      <c r="N219" s="4"/>
    </row>
    <row r="220" spans="2:14" ht="18" hidden="1" customHeight="1" thickBot="1" x14ac:dyDescent="0.55000000000000004">
      <c r="B220" s="70"/>
      <c r="C220" s="71">
        <f t="shared" si="42"/>
        <v>6293.9769939242533</v>
      </c>
      <c r="D220" s="71">
        <v>30</v>
      </c>
      <c r="E220" s="72">
        <f t="shared" si="43"/>
        <v>1226253.9822772555</v>
      </c>
      <c r="F220" s="72"/>
      <c r="G220" s="72"/>
      <c r="H220" s="72">
        <f t="shared" si="44"/>
        <v>1539801.7636959765</v>
      </c>
      <c r="I220" s="99"/>
      <c r="J220" s="100"/>
      <c r="K220" s="57"/>
      <c r="L220" s="86"/>
      <c r="M220" s="4"/>
      <c r="N220" s="4"/>
    </row>
    <row r="221" spans="2:14" ht="18" hidden="1" customHeight="1" thickBot="1" x14ac:dyDescent="0.55000000000000004">
      <c r="B221" s="70"/>
      <c r="C221" s="71">
        <f t="shared" si="42"/>
        <v>6326.6034452320746</v>
      </c>
      <c r="D221" s="71">
        <v>30</v>
      </c>
      <c r="E221" s="72">
        <f t="shared" si="43"/>
        <v>1232610.5857224877</v>
      </c>
      <c r="F221" s="72"/>
      <c r="G221" s="72"/>
      <c r="H221" s="72">
        <f t="shared" si="44"/>
        <v>1546217.604378043</v>
      </c>
      <c r="I221" s="99"/>
      <c r="J221" s="100"/>
      <c r="K221" s="57"/>
      <c r="L221" s="86"/>
      <c r="M221" s="4"/>
      <c r="N221" s="4"/>
    </row>
    <row r="222" spans="2:14" ht="18" hidden="1" customHeight="1" thickBot="1" x14ac:dyDescent="0.55000000000000004">
      <c r="B222" s="70"/>
      <c r="C222" s="71">
        <f t="shared" si="42"/>
        <v>6359.3982218399333</v>
      </c>
      <c r="D222" s="71">
        <v>30</v>
      </c>
      <c r="E222" s="72">
        <f t="shared" si="43"/>
        <v>1238999.9839443276</v>
      </c>
      <c r="F222" s="72"/>
      <c r="G222" s="72"/>
      <c r="H222" s="72">
        <f t="shared" si="44"/>
        <v>1552660.1777296183</v>
      </c>
      <c r="I222" s="99"/>
      <c r="J222" s="100"/>
      <c r="K222" s="57"/>
      <c r="L222" s="86"/>
      <c r="M222" s="4"/>
      <c r="N222" s="4"/>
    </row>
    <row r="223" spans="2:14" ht="18" hidden="1" customHeight="1" thickBot="1" x14ac:dyDescent="0.55000000000000004">
      <c r="B223" s="70"/>
      <c r="C223" s="71">
        <f t="shared" si="42"/>
        <v>6392.3621921661097</v>
      </c>
      <c r="D223" s="71">
        <v>30</v>
      </c>
      <c r="E223" s="72">
        <f t="shared" si="43"/>
        <v>1245422.3461364936</v>
      </c>
      <c r="F223" s="72"/>
      <c r="G223" s="72"/>
      <c r="H223" s="72">
        <f t="shared" si="44"/>
        <v>1559129.595136825</v>
      </c>
      <c r="I223" s="99"/>
      <c r="J223" s="100"/>
      <c r="K223" s="57"/>
      <c r="L223" s="86"/>
      <c r="M223" s="4"/>
      <c r="N223" s="4"/>
    </row>
    <row r="224" spans="2:14" ht="18" hidden="1" customHeight="1" thickBot="1" x14ac:dyDescent="0.55000000000000004">
      <c r="B224" s="70"/>
      <c r="C224" s="71">
        <f t="shared" si="42"/>
        <v>6425.4962291091933</v>
      </c>
      <c r="D224" s="71">
        <v>30</v>
      </c>
      <c r="E224" s="72">
        <f t="shared" si="43"/>
        <v>1251877.8423656027</v>
      </c>
      <c r="F224" s="72"/>
      <c r="G224" s="72"/>
      <c r="H224" s="72">
        <f t="shared" si="44"/>
        <v>1565625.968449895</v>
      </c>
      <c r="I224" s="99"/>
      <c r="J224" s="100"/>
      <c r="K224" s="57"/>
      <c r="L224" s="86"/>
      <c r="M224" s="4"/>
      <c r="N224" s="4"/>
    </row>
    <row r="225" spans="2:14" ht="18" hidden="1" customHeight="1" thickBot="1" x14ac:dyDescent="0.55000000000000004">
      <c r="B225" s="70"/>
      <c r="C225" s="71">
        <f t="shared" si="42"/>
        <v>6458.8012100712049</v>
      </c>
      <c r="D225" s="71">
        <v>30</v>
      </c>
      <c r="E225" s="72">
        <f t="shared" si="43"/>
        <v>1258366.6435756739</v>
      </c>
      <c r="F225" s="72"/>
      <c r="G225" s="72"/>
      <c r="H225" s="72">
        <f t="shared" si="44"/>
        <v>1572149.4099851029</v>
      </c>
      <c r="I225" s="99"/>
      <c r="J225" s="100"/>
      <c r="K225" s="57"/>
      <c r="L225" s="86"/>
      <c r="M225" s="4"/>
      <c r="N225" s="4"/>
    </row>
    <row r="226" spans="2:14" ht="18" hidden="1" customHeight="1" thickBot="1" x14ac:dyDescent="0.55000000000000004">
      <c r="B226" s="70"/>
      <c r="C226" s="71">
        <f t="shared" si="42"/>
        <v>6492.2780169808311</v>
      </c>
      <c r="D226" s="71">
        <v>30</v>
      </c>
      <c r="E226" s="72">
        <f t="shared" si="43"/>
        <v>1264888.9215926547</v>
      </c>
      <c r="F226" s="72"/>
      <c r="G226" s="72"/>
      <c r="H226" s="72">
        <f t="shared" si="44"/>
        <v>1578700.0325267075</v>
      </c>
      <c r="I226" s="99"/>
      <c r="J226" s="100"/>
      <c r="K226" s="57"/>
      <c r="L226" s="86"/>
      <c r="M226" s="4"/>
      <c r="N226" s="4"/>
    </row>
    <row r="227" spans="2:14" ht="18" hidden="1" customHeight="1" thickBot="1" x14ac:dyDescent="0.55000000000000004">
      <c r="B227" s="70"/>
      <c r="C227" s="71">
        <f t="shared" si="42"/>
        <v>6525.9275363167717</v>
      </c>
      <c r="D227" s="71">
        <v>30</v>
      </c>
      <c r="E227" s="72">
        <f t="shared" si="43"/>
        <v>1271444.8491289713</v>
      </c>
      <c r="F227" s="72"/>
      <c r="G227" s="72"/>
      <c r="H227" s="72">
        <f t="shared" si="44"/>
        <v>1585277.9493289022</v>
      </c>
      <c r="I227" s="99"/>
      <c r="J227" s="100"/>
      <c r="K227" s="57"/>
      <c r="L227" s="86"/>
      <c r="M227" s="4"/>
      <c r="N227" s="4"/>
    </row>
    <row r="228" spans="2:14" ht="18" customHeight="1" thickBot="1" x14ac:dyDescent="0.55000000000000004">
      <c r="B228" s="70">
        <v>15</v>
      </c>
      <c r="C228" s="71">
        <f>C216+C217+C218+C219+C220+C221+C222+C223+C224+C225+C226+C227</f>
        <v>76127.823668590456</v>
      </c>
      <c r="D228" s="71">
        <f>D216+D217+D218+D219+D220+D221+D222+D223+D224+D225+D226+D227</f>
        <v>360</v>
      </c>
      <c r="E228" s="72">
        <f>E227</f>
        <v>1271444.8491289713</v>
      </c>
      <c r="F228" s="72">
        <f>(F215*L17)+F215</f>
        <v>5402830.516520747</v>
      </c>
      <c r="G228" s="72">
        <f>F228-E228</f>
        <v>4131385.6673917756</v>
      </c>
      <c r="H228" s="72">
        <f>H227</f>
        <v>1585277.9493289022</v>
      </c>
      <c r="I228" s="91" t="s">
        <v>29</v>
      </c>
      <c r="J228" s="92"/>
      <c r="K228" s="57">
        <v>0</v>
      </c>
      <c r="L228" s="85"/>
      <c r="M228" s="4"/>
      <c r="N228" s="4"/>
    </row>
    <row r="229" spans="2:14" ht="18" hidden="1" customHeight="1" thickBot="1" x14ac:dyDescent="0.55000000000000004">
      <c r="B229" s="70"/>
      <c r="C229" s="71">
        <f>(E228+D229)*(J$26)/12</f>
        <v>6559.7506591312185</v>
      </c>
      <c r="D229" s="71">
        <v>30</v>
      </c>
      <c r="E229" s="72">
        <f>E228+C229+D229+K241</f>
        <v>1278034.5997881026</v>
      </c>
      <c r="F229" s="72"/>
      <c r="G229" s="72"/>
      <c r="H229" s="72">
        <f>(H228*D$27)/12+H228-K241</f>
        <v>1591883.2741177727</v>
      </c>
      <c r="I229" s="99"/>
      <c r="J229" s="100"/>
      <c r="K229" s="57"/>
      <c r="L229" s="86"/>
      <c r="M229" s="4"/>
      <c r="N229" s="4"/>
    </row>
    <row r="230" spans="2:14" ht="18" hidden="1" customHeight="1" thickBot="1" x14ac:dyDescent="0.55000000000000004">
      <c r="B230" s="70"/>
      <c r="C230" s="71">
        <f t="shared" ref="C230:C240" si="45">(E229+D230)*(J$26)/12</f>
        <v>6593.7482810734518</v>
      </c>
      <c r="D230" s="71">
        <v>30</v>
      </c>
      <c r="E230" s="72">
        <f>E229+C230+D230</f>
        <v>1284658.3480691761</v>
      </c>
      <c r="F230" s="72"/>
      <c r="G230" s="72"/>
      <c r="H230" s="72">
        <f>(H229*D$27)/12+H229</f>
        <v>1598516.1210932634</v>
      </c>
      <c r="I230" s="99"/>
      <c r="J230" s="100"/>
      <c r="K230" s="57"/>
      <c r="L230" s="86"/>
      <c r="M230" s="4"/>
      <c r="N230" s="4"/>
    </row>
    <row r="231" spans="2:14" ht="18" hidden="1" customHeight="1" thickBot="1" x14ac:dyDescent="0.55000000000000004">
      <c r="B231" s="70"/>
      <c r="C231" s="71">
        <f t="shared" si="45"/>
        <v>6627.921302413557</v>
      </c>
      <c r="D231" s="71">
        <v>30</v>
      </c>
      <c r="E231" s="72">
        <f t="shared" ref="E231:E240" si="46">E230+C231+D231</f>
        <v>1291316.2693715896</v>
      </c>
      <c r="F231" s="72"/>
      <c r="G231" s="72"/>
      <c r="H231" s="72">
        <f t="shared" ref="H231:H240" si="47">(H230*D$27)/12+H230</f>
        <v>1605176.604931152</v>
      </c>
      <c r="I231" s="99"/>
      <c r="J231" s="100"/>
      <c r="K231" s="57"/>
      <c r="L231" s="86"/>
      <c r="M231" s="4"/>
      <c r="N231" s="4"/>
    </row>
    <row r="232" spans="2:14" ht="18" hidden="1" customHeight="1" thickBot="1" x14ac:dyDescent="0.55000000000000004">
      <c r="B232" s="70"/>
      <c r="C232" s="71">
        <f t="shared" si="45"/>
        <v>6662.2706280662596</v>
      </c>
      <c r="D232" s="71">
        <v>30</v>
      </c>
      <c r="E232" s="72">
        <f t="shared" si="46"/>
        <v>1298008.5399996559</v>
      </c>
      <c r="F232" s="72"/>
      <c r="G232" s="72"/>
      <c r="H232" s="72">
        <f t="shared" si="47"/>
        <v>1611864.8407850317</v>
      </c>
      <c r="I232" s="99"/>
      <c r="J232" s="100"/>
      <c r="K232" s="57"/>
      <c r="L232" s="86"/>
      <c r="M232" s="4"/>
      <c r="N232" s="4"/>
    </row>
    <row r="233" spans="2:14" ht="18" hidden="1" customHeight="1" thickBot="1" x14ac:dyDescent="0.55000000000000004">
      <c r="B233" s="70"/>
      <c r="C233" s="71">
        <f t="shared" si="45"/>
        <v>6696.7971676148918</v>
      </c>
      <c r="D233" s="71">
        <v>30</v>
      </c>
      <c r="E233" s="72">
        <f t="shared" si="46"/>
        <v>1304735.3371672707</v>
      </c>
      <c r="F233" s="72"/>
      <c r="G233" s="72"/>
      <c r="H233" s="72">
        <f t="shared" si="47"/>
        <v>1618580.9442883027</v>
      </c>
      <c r="I233" s="99"/>
      <c r="J233" s="100"/>
      <c r="K233" s="57"/>
      <c r="L233" s="86"/>
      <c r="M233" s="4"/>
      <c r="N233" s="4"/>
    </row>
    <row r="234" spans="2:14" ht="18" hidden="1" customHeight="1" thickBot="1" x14ac:dyDescent="0.55000000000000004">
      <c r="B234" s="70"/>
      <c r="C234" s="71">
        <f t="shared" si="45"/>
        <v>6731.5018353354781</v>
      </c>
      <c r="D234" s="71">
        <v>30</v>
      </c>
      <c r="E234" s="72">
        <f t="shared" si="46"/>
        <v>1311496.8390026062</v>
      </c>
      <c r="F234" s="72"/>
      <c r="G234" s="72"/>
      <c r="H234" s="72">
        <f t="shared" si="47"/>
        <v>1625325.0315561707</v>
      </c>
      <c r="I234" s="99"/>
      <c r="J234" s="100"/>
      <c r="K234" s="57"/>
      <c r="L234" s="86"/>
      <c r="M234" s="4"/>
      <c r="N234" s="4"/>
    </row>
    <row r="235" spans="2:14" ht="18" hidden="1" customHeight="1" thickBot="1" x14ac:dyDescent="0.55000000000000004">
      <c r="B235" s="70"/>
      <c r="C235" s="71">
        <f t="shared" si="45"/>
        <v>6766.3855502209453</v>
      </c>
      <c r="D235" s="71">
        <v>30</v>
      </c>
      <c r="E235" s="72">
        <f t="shared" si="46"/>
        <v>1318293.2245528272</v>
      </c>
      <c r="F235" s="72"/>
      <c r="G235" s="72"/>
      <c r="H235" s="72">
        <f t="shared" si="47"/>
        <v>1632097.2191876548</v>
      </c>
      <c r="I235" s="99"/>
      <c r="J235" s="100"/>
      <c r="K235" s="57"/>
      <c r="L235" s="86"/>
      <c r="M235" s="4"/>
      <c r="N235" s="4"/>
    </row>
    <row r="236" spans="2:14" ht="18" hidden="1" customHeight="1" thickBot="1" x14ac:dyDescent="0.55000000000000004">
      <c r="B236" s="72"/>
      <c r="C236" s="71">
        <f t="shared" si="45"/>
        <v>6801.449236005461</v>
      </c>
      <c r="D236" s="71">
        <v>30</v>
      </c>
      <c r="E236" s="72">
        <f t="shared" si="46"/>
        <v>1325124.6737888327</v>
      </c>
      <c r="F236" s="72"/>
      <c r="G236" s="72"/>
      <c r="H236" s="72">
        <f t="shared" si="47"/>
        <v>1638897.6242676033</v>
      </c>
      <c r="I236" s="99"/>
      <c r="J236" s="100"/>
      <c r="K236" s="57"/>
      <c r="L236" s="86"/>
      <c r="M236" s="4"/>
      <c r="N236" s="4"/>
    </row>
    <row r="237" spans="2:14" ht="18" hidden="1" customHeight="1" thickBot="1" x14ac:dyDescent="0.55000000000000004">
      <c r="B237" s="70"/>
      <c r="C237" s="71">
        <f t="shared" si="45"/>
        <v>6836.6938211888855</v>
      </c>
      <c r="D237" s="71">
        <v>30</v>
      </c>
      <c r="E237" s="72">
        <f t="shared" si="46"/>
        <v>1331991.3676100217</v>
      </c>
      <c r="F237" s="72"/>
      <c r="G237" s="72"/>
      <c r="H237" s="72">
        <f t="shared" si="47"/>
        <v>1645726.3643687184</v>
      </c>
      <c r="I237" s="99"/>
      <c r="J237" s="100"/>
      <c r="K237" s="57"/>
      <c r="L237" s="86"/>
      <c r="M237" s="4"/>
      <c r="N237" s="4"/>
    </row>
    <row r="238" spans="2:14" ht="18" hidden="1" customHeight="1" thickBot="1" x14ac:dyDescent="0.55000000000000004">
      <c r="B238" s="70"/>
      <c r="C238" s="71">
        <f t="shared" si="45"/>
        <v>6872.1202390613698</v>
      </c>
      <c r="D238" s="71">
        <v>30</v>
      </c>
      <c r="E238" s="72">
        <f t="shared" si="46"/>
        <v>1338893.487849083</v>
      </c>
      <c r="F238" s="72"/>
      <c r="G238" s="72"/>
      <c r="H238" s="72">
        <f t="shared" si="47"/>
        <v>1652583.5575535879</v>
      </c>
      <c r="I238" s="99"/>
      <c r="J238" s="100"/>
      <c r="K238" s="57"/>
      <c r="L238" s="86"/>
      <c r="M238" s="4"/>
      <c r="N238" s="4"/>
    </row>
    <row r="239" spans="2:14" ht="18" hidden="1" customHeight="1" thickBot="1" x14ac:dyDescent="0.55000000000000004">
      <c r="B239" s="70"/>
      <c r="C239" s="71">
        <f t="shared" si="45"/>
        <v>6907.7294277280607</v>
      </c>
      <c r="D239" s="71">
        <v>30</v>
      </c>
      <c r="E239" s="72">
        <f t="shared" si="46"/>
        <v>1345831.2172768111</v>
      </c>
      <c r="F239" s="72"/>
      <c r="G239" s="72"/>
      <c r="H239" s="72">
        <f t="shared" si="47"/>
        <v>1659469.3223767278</v>
      </c>
      <c r="I239" s="99"/>
      <c r="J239" s="100"/>
      <c r="K239" s="57"/>
      <c r="L239" s="86"/>
      <c r="M239" s="4"/>
      <c r="N239" s="4"/>
    </row>
    <row r="240" spans="2:14" ht="18" hidden="1" customHeight="1" thickBot="1" x14ac:dyDescent="0.55000000000000004">
      <c r="B240" s="70"/>
      <c r="C240" s="71">
        <f t="shared" si="45"/>
        <v>6943.5223301339474</v>
      </c>
      <c r="D240" s="71">
        <v>30</v>
      </c>
      <c r="E240" s="72">
        <f t="shared" si="46"/>
        <v>1352804.7396069451</v>
      </c>
      <c r="F240" s="72"/>
      <c r="G240" s="72"/>
      <c r="H240" s="72">
        <f t="shared" si="47"/>
        <v>1666383.777886631</v>
      </c>
      <c r="I240" s="99"/>
      <c r="J240" s="100"/>
      <c r="K240" s="57"/>
      <c r="L240" s="86"/>
      <c r="M240" s="4"/>
      <c r="N240" s="4"/>
    </row>
    <row r="241" spans="2:14" ht="18" customHeight="1" thickBot="1" x14ac:dyDescent="0.55000000000000004">
      <c r="B241" s="70">
        <v>16</v>
      </c>
      <c r="C241" s="71">
        <f>C229+C230+C231+C232+C233+C234+C235+C236+C238+C237+C239+C240</f>
        <v>80999.890477973517</v>
      </c>
      <c r="D241" s="71">
        <f>D229+D230+D231+D232+D233+D234+D235+D236+D237+D238+D239+D240</f>
        <v>360</v>
      </c>
      <c r="E241" s="72">
        <f>E240</f>
        <v>1352804.7396069451</v>
      </c>
      <c r="F241" s="72">
        <f>(F228*L17)+F228</f>
        <v>5618943.7371815769</v>
      </c>
      <c r="G241" s="72">
        <f>F241-E241</f>
        <v>4266138.9975746321</v>
      </c>
      <c r="H241" s="72">
        <f>H240</f>
        <v>1666383.777886631</v>
      </c>
      <c r="I241" s="91" t="s">
        <v>30</v>
      </c>
      <c r="J241" s="92"/>
      <c r="K241" s="57">
        <v>0</v>
      </c>
      <c r="L241" s="85"/>
      <c r="M241" s="4"/>
      <c r="N241" s="4"/>
    </row>
    <row r="242" spans="2:14" ht="18" hidden="1" customHeight="1" thickBot="1" x14ac:dyDescent="0.55000000000000004">
      <c r="B242" s="70"/>
      <c r="C242" s="71">
        <f>(E241+D242)*(K$26)/12</f>
        <v>6979.4998940888299</v>
      </c>
      <c r="D242" s="71">
        <v>30</v>
      </c>
      <c r="E242" s="72">
        <f>E241+C242+D242+K254</f>
        <v>1359814.2395010339</v>
      </c>
      <c r="F242" s="72"/>
      <c r="G242" s="72"/>
      <c r="H242" s="72">
        <f>(H241*D$27)/12+H241-K254</f>
        <v>1673327.0436278253</v>
      </c>
      <c r="I242" s="99"/>
      <c r="J242" s="100"/>
      <c r="K242" s="57"/>
      <c r="L242" s="86"/>
      <c r="M242" s="4"/>
      <c r="N242" s="4"/>
    </row>
    <row r="243" spans="2:14" ht="18" hidden="1" customHeight="1" thickBot="1" x14ac:dyDescent="0.55000000000000004">
      <c r="B243" s="70"/>
      <c r="C243" s="71">
        <f t="shared" ref="C243:C253" si="48">(E242+D243)*(K$26)/12</f>
        <v>7015.6630722924174</v>
      </c>
      <c r="D243" s="71">
        <v>30</v>
      </c>
      <c r="E243" s="72">
        <f>E242+C243+D243</f>
        <v>1366859.9025733264</v>
      </c>
      <c r="F243" s="72"/>
      <c r="G243" s="72"/>
      <c r="H243" s="72">
        <f>(H242*D$27)/12+H242</f>
        <v>1680299.2396429412</v>
      </c>
      <c r="I243" s="99"/>
      <c r="J243" s="100"/>
      <c r="K243" s="57"/>
      <c r="L243" s="86"/>
      <c r="M243" s="4"/>
      <c r="N243" s="4"/>
    </row>
    <row r="244" spans="2:14" ht="18" hidden="1" customHeight="1" thickBot="1" x14ac:dyDescent="0.55000000000000004">
      <c r="B244" s="70"/>
      <c r="C244" s="71">
        <f t="shared" si="48"/>
        <v>7052.012822359553</v>
      </c>
      <c r="D244" s="71">
        <v>30</v>
      </c>
      <c r="E244" s="72">
        <f t="shared" ref="E244:E253" si="49">E243+C244+D244</f>
        <v>1373941.9153956859</v>
      </c>
      <c r="F244" s="72"/>
      <c r="G244" s="72"/>
      <c r="H244" s="72">
        <f t="shared" ref="H244:H253" si="50">(H243*D$27)/12+H243</f>
        <v>1687300.4864747867</v>
      </c>
      <c r="I244" s="99"/>
      <c r="J244" s="100"/>
      <c r="K244" s="57"/>
      <c r="L244" s="86"/>
      <c r="M244" s="4"/>
      <c r="N244" s="4"/>
    </row>
    <row r="245" spans="2:14" ht="18" hidden="1" customHeight="1" thickBot="1" x14ac:dyDescent="0.55000000000000004">
      <c r="B245" s="70"/>
      <c r="C245" s="71">
        <f t="shared" si="48"/>
        <v>7088.5501068455769</v>
      </c>
      <c r="D245" s="71">
        <v>30</v>
      </c>
      <c r="E245" s="72">
        <f t="shared" si="49"/>
        <v>1381060.4655025315</v>
      </c>
      <c r="F245" s="72"/>
      <c r="G245" s="72"/>
      <c r="H245" s="72">
        <f t="shared" si="50"/>
        <v>1694330.9051684316</v>
      </c>
      <c r="I245" s="99"/>
      <c r="J245" s="100"/>
      <c r="K245" s="57"/>
      <c r="L245" s="86"/>
      <c r="M245" s="4"/>
      <c r="N245" s="4"/>
    </row>
    <row r="246" spans="2:14" ht="18" hidden="1" customHeight="1" thickBot="1" x14ac:dyDescent="0.55000000000000004">
      <c r="B246" s="70"/>
      <c r="C246" s="71">
        <f t="shared" si="48"/>
        <v>7125.2758932718107</v>
      </c>
      <c r="D246" s="71">
        <v>30</v>
      </c>
      <c r="E246" s="72">
        <f t="shared" si="49"/>
        <v>1388215.7413958034</v>
      </c>
      <c r="F246" s="72"/>
      <c r="G246" s="72"/>
      <c r="H246" s="72">
        <f t="shared" si="50"/>
        <v>1701390.6172733</v>
      </c>
      <c r="I246" s="99"/>
      <c r="J246" s="100"/>
      <c r="K246" s="57"/>
      <c r="L246" s="86"/>
      <c r="M246" s="4"/>
      <c r="N246" s="4"/>
    </row>
    <row r="247" spans="2:14" ht="18" hidden="1" customHeight="1" thickBot="1" x14ac:dyDescent="0.55000000000000004">
      <c r="B247" s="70"/>
      <c r="C247" s="71">
        <f t="shared" si="48"/>
        <v>7162.1911541511827</v>
      </c>
      <c r="D247" s="71">
        <v>30</v>
      </c>
      <c r="E247" s="72">
        <f t="shared" si="49"/>
        <v>1395407.9325499546</v>
      </c>
      <c r="F247" s="72"/>
      <c r="G247" s="72"/>
      <c r="H247" s="72">
        <f t="shared" si="50"/>
        <v>1708479.744845272</v>
      </c>
      <c r="I247" s="99"/>
      <c r="J247" s="100"/>
      <c r="K247" s="57"/>
      <c r="L247" s="86"/>
      <c r="M247" s="4"/>
      <c r="N247" s="4"/>
    </row>
    <row r="248" spans="2:14" ht="18" hidden="1" customHeight="1" thickBot="1" x14ac:dyDescent="0.55000000000000004">
      <c r="B248" s="70"/>
      <c r="C248" s="71">
        <f t="shared" si="48"/>
        <v>7199.2968670139744</v>
      </c>
      <c r="D248" s="71">
        <v>30</v>
      </c>
      <c r="E248" s="72">
        <f t="shared" si="49"/>
        <v>1402637.2294169685</v>
      </c>
      <c r="F248" s="72"/>
      <c r="G248" s="72"/>
      <c r="H248" s="72">
        <f t="shared" si="50"/>
        <v>1715598.410448794</v>
      </c>
      <c r="I248" s="99"/>
      <c r="J248" s="100"/>
      <c r="K248" s="57"/>
      <c r="L248" s="86"/>
      <c r="M248" s="4"/>
      <c r="N248" s="4"/>
    </row>
    <row r="249" spans="2:14" ht="18" hidden="1" customHeight="1" thickBot="1" x14ac:dyDescent="0.55000000000000004">
      <c r="B249" s="70"/>
      <c r="C249" s="71">
        <f t="shared" si="48"/>
        <v>7236.5940144337101</v>
      </c>
      <c r="D249" s="71">
        <v>30</v>
      </c>
      <c r="E249" s="72">
        <f t="shared" si="49"/>
        <v>1409903.8234314022</v>
      </c>
      <c r="F249" s="72"/>
      <c r="G249" s="72"/>
      <c r="H249" s="72">
        <f t="shared" si="50"/>
        <v>1722746.7371589972</v>
      </c>
      <c r="I249" s="99"/>
      <c r="J249" s="100"/>
      <c r="K249" s="57"/>
      <c r="L249" s="86"/>
      <c r="M249" s="4"/>
      <c r="N249" s="4"/>
    </row>
    <row r="250" spans="2:14" ht="18" hidden="1" customHeight="1" thickBot="1" x14ac:dyDescent="0.55000000000000004">
      <c r="B250" s="70"/>
      <c r="C250" s="71">
        <f t="shared" si="48"/>
        <v>7274.0835840531763</v>
      </c>
      <c r="D250" s="71">
        <v>30</v>
      </c>
      <c r="E250" s="72">
        <f t="shared" si="49"/>
        <v>1417207.9070154554</v>
      </c>
      <c r="F250" s="72"/>
      <c r="G250" s="72"/>
      <c r="H250" s="72">
        <f t="shared" si="50"/>
        <v>1729924.8485638264</v>
      </c>
      <c r="I250" s="99"/>
      <c r="J250" s="100"/>
      <c r="K250" s="57"/>
      <c r="L250" s="86"/>
      <c r="M250" s="4"/>
      <c r="N250" s="4"/>
    </row>
    <row r="251" spans="2:14" ht="18" hidden="1" customHeight="1" thickBot="1" x14ac:dyDescent="0.55000000000000004">
      <c r="B251" s="70"/>
      <c r="C251" s="71">
        <f t="shared" si="48"/>
        <v>7311.7665686105711</v>
      </c>
      <c r="D251" s="71">
        <v>30</v>
      </c>
      <c r="E251" s="72">
        <f t="shared" si="49"/>
        <v>1424549.6735840661</v>
      </c>
      <c r="F251" s="72"/>
      <c r="G251" s="72"/>
      <c r="H251" s="72">
        <f t="shared" si="50"/>
        <v>1737132.8687661756</v>
      </c>
      <c r="I251" s="99"/>
      <c r="J251" s="100"/>
      <c r="K251" s="57"/>
      <c r="L251" s="86"/>
      <c r="M251" s="4"/>
      <c r="N251" s="4"/>
    </row>
    <row r="252" spans="2:14" ht="18" hidden="1" customHeight="1" thickBot="1" x14ac:dyDescent="0.55000000000000004">
      <c r="B252" s="70"/>
      <c r="C252" s="71">
        <f t="shared" si="48"/>
        <v>7349.6439659657945</v>
      </c>
      <c r="D252" s="71">
        <v>30</v>
      </c>
      <c r="E252" s="72">
        <f t="shared" si="49"/>
        <v>1431929.3175500319</v>
      </c>
      <c r="F252" s="72"/>
      <c r="G252" s="72"/>
      <c r="H252" s="72">
        <f t="shared" si="50"/>
        <v>1744370.9223860346</v>
      </c>
      <c r="I252" s="99"/>
      <c r="J252" s="100"/>
      <c r="K252" s="57"/>
      <c r="L252" s="86"/>
      <c r="M252" s="4"/>
      <c r="N252" s="4"/>
    </row>
    <row r="253" spans="2:14" ht="18" hidden="1" customHeight="1" thickBot="1" x14ac:dyDescent="0.55000000000000004">
      <c r="B253" s="70"/>
      <c r="C253" s="71">
        <f t="shared" si="48"/>
        <v>7387.716779126873</v>
      </c>
      <c r="D253" s="71">
        <v>30</v>
      </c>
      <c r="E253" s="72">
        <f t="shared" si="49"/>
        <v>1439347.0343291587</v>
      </c>
      <c r="F253" s="72"/>
      <c r="G253" s="72"/>
      <c r="H253" s="72">
        <f t="shared" si="50"/>
        <v>1751639.134562643</v>
      </c>
      <c r="I253" s="99"/>
      <c r="J253" s="100"/>
      <c r="K253" s="57"/>
      <c r="L253" s="86"/>
      <c r="M253" s="4"/>
      <c r="N253" s="4"/>
    </row>
    <row r="254" spans="2:14" ht="18" customHeight="1" thickBot="1" x14ac:dyDescent="0.55000000000000004">
      <c r="B254" s="70">
        <v>17</v>
      </c>
      <c r="C254" s="71">
        <f>C242+C243+C244+C245+C246+C247+C248+C249+C250+C251+C252+C253</f>
        <v>86182.294722213468</v>
      </c>
      <c r="D254" s="71">
        <f>D242+D243+D244+D245+D246+D247+D248+D249+D250+D251+D252+D253</f>
        <v>360</v>
      </c>
      <c r="E254" s="72">
        <f>E253</f>
        <v>1439347.0343291587</v>
      </c>
      <c r="F254" s="72">
        <f>(F241*L17)+F241</f>
        <v>5843701.4866688401</v>
      </c>
      <c r="G254" s="72">
        <f>F254-E254</f>
        <v>4404354.4523396809</v>
      </c>
      <c r="H254" s="72">
        <f>H253</f>
        <v>1751639.134562643</v>
      </c>
      <c r="I254" s="91" t="s">
        <v>31</v>
      </c>
      <c r="J254" s="92"/>
      <c r="K254" s="57">
        <v>0</v>
      </c>
      <c r="L254" s="85"/>
      <c r="M254" s="4"/>
      <c r="N254" s="4"/>
    </row>
    <row r="255" spans="2:14" ht="18" hidden="1" customHeight="1" thickBot="1" x14ac:dyDescent="0.55000000000000004">
      <c r="B255" s="70"/>
      <c r="C255" s="71">
        <f>(E254+D255)*(K$26)/12</f>
        <v>7425.9860162765181</v>
      </c>
      <c r="D255" s="71">
        <v>30</v>
      </c>
      <c r="E255" s="72">
        <f>E254+C255+D255+K267</f>
        <v>1446803.0203454352</v>
      </c>
      <c r="F255" s="72"/>
      <c r="G255" s="72"/>
      <c r="H255" s="72">
        <f>(H254*D$27)/12+H254-K267</f>
        <v>1758937.630956654</v>
      </c>
      <c r="I255" s="99"/>
      <c r="J255" s="100"/>
      <c r="K255" s="57"/>
      <c r="L255" s="86"/>
      <c r="M255" s="4"/>
      <c r="N255" s="4"/>
    </row>
    <row r="256" spans="2:14" ht="18" hidden="1" customHeight="1" thickBot="1" x14ac:dyDescent="0.55000000000000004">
      <c r="B256" s="70"/>
      <c r="C256" s="71">
        <f t="shared" ref="C256:C266" si="51">(E255+D256)*(K$26)/12</f>
        <v>7464.4526907988247</v>
      </c>
      <c r="D256" s="71">
        <v>30</v>
      </c>
      <c r="E256" s="72">
        <f>E255+C256+D256</f>
        <v>1454297.473036234</v>
      </c>
      <c r="F256" s="72"/>
      <c r="G256" s="72"/>
      <c r="H256" s="72">
        <f>(H255*D$27)/12+H255</f>
        <v>1766266.5377523068</v>
      </c>
      <c r="I256" s="99"/>
      <c r="J256" s="100"/>
      <c r="K256" s="57"/>
      <c r="L256" s="86"/>
      <c r="M256" s="4"/>
      <c r="N256" s="4"/>
    </row>
    <row r="257" spans="2:14" ht="18" hidden="1" customHeight="1" thickBot="1" x14ac:dyDescent="0.55000000000000004">
      <c r="B257" s="70"/>
      <c r="C257" s="71">
        <f t="shared" si="51"/>
        <v>7503.1178213061039</v>
      </c>
      <c r="D257" s="71">
        <v>30</v>
      </c>
      <c r="E257" s="72">
        <f t="shared" ref="E257:E266" si="52">E256+C257+D257</f>
        <v>1461830.59085754</v>
      </c>
      <c r="F257" s="72"/>
      <c r="G257" s="72"/>
      <c r="H257" s="72">
        <f t="shared" ref="H257:H266" si="53">(H256*D$27)/12+H256</f>
        <v>1773625.981659608</v>
      </c>
      <c r="I257" s="99"/>
      <c r="J257" s="100"/>
      <c r="K257" s="56"/>
      <c r="L257" s="86"/>
      <c r="M257" s="4"/>
      <c r="N257" s="4"/>
    </row>
    <row r="258" spans="2:14" ht="18" hidden="1" customHeight="1" thickBot="1" x14ac:dyDescent="0.55000000000000004">
      <c r="B258" s="70"/>
      <c r="C258" s="71">
        <f t="shared" si="51"/>
        <v>7541.9824316658587</v>
      </c>
      <c r="D258" s="71">
        <v>30</v>
      </c>
      <c r="E258" s="72">
        <f t="shared" si="52"/>
        <v>1469402.5732892058</v>
      </c>
      <c r="F258" s="72"/>
      <c r="G258" s="72"/>
      <c r="H258" s="72">
        <f t="shared" si="53"/>
        <v>1781016.0899165231</v>
      </c>
      <c r="I258" s="99"/>
      <c r="J258" s="100"/>
      <c r="K258" s="56"/>
      <c r="L258" s="86"/>
      <c r="M258" s="4"/>
      <c r="N258" s="4"/>
    </row>
    <row r="259" spans="2:14" ht="18" hidden="1" customHeight="1" thickBot="1" x14ac:dyDescent="0.55000000000000004">
      <c r="B259" s="70"/>
      <c r="C259" s="71">
        <f t="shared" si="51"/>
        <v>7581.0475510278948</v>
      </c>
      <c r="D259" s="71">
        <v>30</v>
      </c>
      <c r="E259" s="72">
        <f t="shared" si="52"/>
        <v>1477013.6208402338</v>
      </c>
      <c r="F259" s="72"/>
      <c r="G259" s="72"/>
      <c r="H259" s="72">
        <f t="shared" si="53"/>
        <v>1788436.9902911752</v>
      </c>
      <c r="I259" s="99"/>
      <c r="J259" s="100"/>
      <c r="K259" s="56"/>
      <c r="L259" s="86"/>
      <c r="M259" s="4"/>
      <c r="N259" s="4"/>
    </row>
    <row r="260" spans="2:14" ht="18" hidden="1" customHeight="1" thickBot="1" x14ac:dyDescent="0.55000000000000004">
      <c r="B260" s="70"/>
      <c r="C260" s="71">
        <f t="shared" si="51"/>
        <v>7620.3142138515723</v>
      </c>
      <c r="D260" s="71">
        <v>30</v>
      </c>
      <c r="E260" s="72">
        <f t="shared" si="52"/>
        <v>1484663.9350540852</v>
      </c>
      <c r="F260" s="72"/>
      <c r="G260" s="72"/>
      <c r="H260" s="72">
        <f t="shared" si="53"/>
        <v>1795888.8110840551</v>
      </c>
      <c r="I260" s="99"/>
      <c r="J260" s="100"/>
      <c r="K260" s="56"/>
      <c r="L260" s="86"/>
      <c r="M260" s="4"/>
      <c r="N260" s="4"/>
    </row>
    <row r="261" spans="2:14" ht="18" hidden="1" customHeight="1" thickBot="1" x14ac:dyDescent="0.55000000000000004">
      <c r="B261" s="70"/>
      <c r="C261" s="71">
        <f t="shared" si="51"/>
        <v>7659.7834599332018</v>
      </c>
      <c r="D261" s="71">
        <v>30</v>
      </c>
      <c r="E261" s="72">
        <f t="shared" si="52"/>
        <v>1492353.7185140185</v>
      </c>
      <c r="F261" s="72"/>
      <c r="G261" s="72"/>
      <c r="H261" s="72">
        <f t="shared" si="53"/>
        <v>1803371.6811302386</v>
      </c>
      <c r="I261" s="99"/>
      <c r="J261" s="100"/>
      <c r="K261" s="56"/>
      <c r="L261" s="86"/>
      <c r="M261" s="4"/>
      <c r="N261" s="4"/>
    </row>
    <row r="262" spans="2:14" ht="18" hidden="1" customHeight="1" thickBot="1" x14ac:dyDescent="0.55000000000000004">
      <c r="B262" s="70"/>
      <c r="C262" s="71">
        <f t="shared" si="51"/>
        <v>7699.4563344335738</v>
      </c>
      <c r="D262" s="71">
        <v>30</v>
      </c>
      <c r="E262" s="72">
        <f t="shared" si="52"/>
        <v>1500083.174848452</v>
      </c>
      <c r="F262" s="72"/>
      <c r="G262" s="72"/>
      <c r="H262" s="72">
        <f t="shared" si="53"/>
        <v>1810885.7298016145</v>
      </c>
      <c r="I262" s="99"/>
      <c r="J262" s="100"/>
      <c r="K262" s="56"/>
      <c r="L262" s="86"/>
      <c r="M262" s="4"/>
      <c r="N262" s="4"/>
    </row>
    <row r="263" spans="2:14" ht="18" hidden="1" customHeight="1" thickBot="1" x14ac:dyDescent="0.55000000000000004">
      <c r="B263" s="72"/>
      <c r="C263" s="71">
        <f t="shared" si="51"/>
        <v>7739.3338879056382</v>
      </c>
      <c r="D263" s="71">
        <v>30</v>
      </c>
      <c r="E263" s="72">
        <f t="shared" si="52"/>
        <v>1507852.5087363576</v>
      </c>
      <c r="F263" s="72"/>
      <c r="G263" s="72"/>
      <c r="H263" s="72">
        <f t="shared" si="53"/>
        <v>1818431.0870091212</v>
      </c>
      <c r="I263" s="99"/>
      <c r="J263" s="100"/>
      <c r="K263" s="56"/>
      <c r="L263" s="86"/>
      <c r="M263" s="4"/>
      <c r="N263" s="4"/>
    </row>
    <row r="264" spans="2:14" ht="18" hidden="1" customHeight="1" thickBot="1" x14ac:dyDescent="0.55000000000000004">
      <c r="B264" s="70"/>
      <c r="C264" s="71">
        <f t="shared" si="51"/>
        <v>7779.4171763223248</v>
      </c>
      <c r="D264" s="71">
        <v>30</v>
      </c>
      <c r="E264" s="72">
        <f t="shared" si="52"/>
        <v>1515661.9259126799</v>
      </c>
      <c r="F264" s="72"/>
      <c r="G264" s="72"/>
      <c r="H264" s="72">
        <f t="shared" si="53"/>
        <v>1826007.8832049926</v>
      </c>
      <c r="I264" s="99"/>
      <c r="J264" s="100"/>
      <c r="K264" s="56"/>
      <c r="L264" s="86"/>
      <c r="M264" s="4"/>
      <c r="N264" s="4"/>
    </row>
    <row r="265" spans="2:14" ht="18" hidden="1" customHeight="1" thickBot="1" x14ac:dyDescent="0.55000000000000004">
      <c r="B265" s="70"/>
      <c r="C265" s="71">
        <f t="shared" si="51"/>
        <v>7819.7072611045005</v>
      </c>
      <c r="D265" s="71">
        <v>30</v>
      </c>
      <c r="E265" s="72">
        <f t="shared" si="52"/>
        <v>1523511.6331737845</v>
      </c>
      <c r="F265" s="72"/>
      <c r="G265" s="72"/>
      <c r="H265" s="72">
        <f t="shared" si="53"/>
        <v>1833616.2493850135</v>
      </c>
      <c r="I265" s="99"/>
      <c r="J265" s="100"/>
      <c r="K265" s="56"/>
      <c r="L265" s="86"/>
      <c r="M265" s="4"/>
      <c r="N265" s="4"/>
    </row>
    <row r="266" spans="2:14" ht="18" hidden="1" customHeight="1" thickBot="1" x14ac:dyDescent="0.55000000000000004">
      <c r="B266" s="70"/>
      <c r="C266" s="71">
        <f t="shared" si="51"/>
        <v>7860.2052091490832</v>
      </c>
      <c r="D266" s="71">
        <v>30</v>
      </c>
      <c r="E266" s="72">
        <f t="shared" si="52"/>
        <v>1531401.8383829335</v>
      </c>
      <c r="F266" s="72"/>
      <c r="G266" s="72"/>
      <c r="H266" s="72">
        <f t="shared" si="53"/>
        <v>1841256.3170907844</v>
      </c>
      <c r="I266" s="99"/>
      <c r="J266" s="100"/>
      <c r="K266" s="56"/>
      <c r="L266" s="86"/>
      <c r="M266" s="4"/>
      <c r="N266" s="4"/>
    </row>
    <row r="267" spans="2:14" ht="18" customHeight="1" thickBot="1" x14ac:dyDescent="0.55000000000000004">
      <c r="B267" s="70">
        <v>18</v>
      </c>
      <c r="C267" s="71">
        <f>C255+C256+C257+C258+C259+C260+C261+C262+C263+C264+C265+C266</f>
        <v>91694.804053775093</v>
      </c>
      <c r="D267" s="71">
        <f>D255+D256+D257+D258+D259+D260+D261+D262+D263+D264+D265+D266</f>
        <v>360</v>
      </c>
      <c r="E267" s="72">
        <f>E266</f>
        <v>1531401.8383829335</v>
      </c>
      <c r="F267" s="72">
        <f>(F254*L17)+F254</f>
        <v>6077449.5461355932</v>
      </c>
      <c r="G267" s="72">
        <f>F267-E267</f>
        <v>4546047.7077526599</v>
      </c>
      <c r="H267" s="72">
        <f>H266</f>
        <v>1841256.3170907844</v>
      </c>
      <c r="I267" s="91" t="s">
        <v>32</v>
      </c>
      <c r="J267" s="92"/>
      <c r="K267" s="55">
        <v>0</v>
      </c>
      <c r="L267" s="85"/>
      <c r="M267" s="4"/>
      <c r="N267" s="4"/>
    </row>
    <row r="268" spans="2:14" ht="18" hidden="1" customHeight="1" thickBot="1" x14ac:dyDescent="0.55000000000000004">
      <c r="B268" s="70"/>
      <c r="C268" s="71">
        <f>(E267+D268)*(K$26)/12</f>
        <v>7900.9120928572847</v>
      </c>
      <c r="D268" s="71">
        <v>30</v>
      </c>
      <c r="E268" s="72">
        <f>E267+C268+D268+K280</f>
        <v>1539332.7504757908</v>
      </c>
      <c r="F268" s="72"/>
      <c r="G268" s="72"/>
      <c r="H268" s="72">
        <f>(H267*D$27)/12+H267-K280</f>
        <v>1848928.218411996</v>
      </c>
      <c r="I268" s="99"/>
      <c r="J268" s="100"/>
      <c r="K268" s="56"/>
      <c r="L268" s="86"/>
      <c r="M268" s="4"/>
      <c r="N268" s="4"/>
    </row>
    <row r="269" spans="2:14" ht="18" hidden="1" customHeight="1" thickBot="1" x14ac:dyDescent="0.55000000000000004">
      <c r="B269" s="70"/>
      <c r="C269" s="71">
        <f t="shared" ref="C269:C279" si="54">(E268+D269)*(K$26)/12</f>
        <v>7941.8289901630169</v>
      </c>
      <c r="D269" s="71">
        <v>30</v>
      </c>
      <c r="E269" s="72">
        <f>E268+C269+D269</f>
        <v>1547304.5794659539</v>
      </c>
      <c r="F269" s="72"/>
      <c r="G269" s="72"/>
      <c r="H269" s="72">
        <f>(H268*D$27)/12+H268</f>
        <v>1856632.0859887127</v>
      </c>
      <c r="I269" s="99"/>
      <c r="J269" s="100"/>
      <c r="K269" s="56"/>
      <c r="L269" s="86"/>
      <c r="M269" s="4"/>
      <c r="N269" s="4"/>
    </row>
    <row r="270" spans="2:14" ht="18" hidden="1" customHeight="1" thickBot="1" x14ac:dyDescent="0.55000000000000004">
      <c r="B270" s="70"/>
      <c r="C270" s="71">
        <f t="shared" si="54"/>
        <v>7982.9569845614342</v>
      </c>
      <c r="D270" s="71">
        <v>30</v>
      </c>
      <c r="E270" s="72">
        <f t="shared" ref="E270:E279" si="55">E269+C270+D270</f>
        <v>1555317.5364505153</v>
      </c>
      <c r="F270" s="72"/>
      <c r="G270" s="72"/>
      <c r="H270" s="72">
        <f t="shared" ref="H270:H279" si="56">(H269*D$27)/12+H269</f>
        <v>1864368.0530136656</v>
      </c>
      <c r="I270" s="99"/>
      <c r="J270" s="100"/>
      <c r="K270" s="56"/>
      <c r="L270" s="86"/>
      <c r="M270" s="4"/>
      <c r="N270" s="4"/>
    </row>
    <row r="271" spans="2:14" ht="18" hidden="1" customHeight="1" thickBot="1" x14ac:dyDescent="0.55000000000000004">
      <c r="B271" s="70"/>
      <c r="C271" s="71">
        <f t="shared" si="54"/>
        <v>8024.2971651376165</v>
      </c>
      <c r="D271" s="71">
        <v>30</v>
      </c>
      <c r="E271" s="72">
        <f t="shared" si="55"/>
        <v>1563371.833615653</v>
      </c>
      <c r="F271" s="72"/>
      <c r="G271" s="72"/>
      <c r="H271" s="72">
        <f t="shared" si="56"/>
        <v>1872136.2532345559</v>
      </c>
      <c r="I271" s="99"/>
      <c r="J271" s="100"/>
      <c r="K271" s="56"/>
      <c r="L271" s="86"/>
      <c r="M271" s="4"/>
      <c r="N271" s="4"/>
    </row>
    <row r="272" spans="2:14" ht="18" hidden="1" customHeight="1" thickBot="1" x14ac:dyDescent="0.55000000000000004">
      <c r="B272" s="70"/>
      <c r="C272" s="71">
        <f t="shared" si="54"/>
        <v>8065.8506265954229</v>
      </c>
      <c r="D272" s="71">
        <v>30</v>
      </c>
      <c r="E272" s="72">
        <f t="shared" si="55"/>
        <v>1571467.6842422483</v>
      </c>
      <c r="F272" s="72"/>
      <c r="G272" s="72"/>
      <c r="H272" s="72">
        <f t="shared" si="56"/>
        <v>1879936.8209563666</v>
      </c>
      <c r="I272" s="99"/>
      <c r="J272" s="100"/>
      <c r="K272" s="56"/>
      <c r="L272" s="86"/>
      <c r="M272" s="4"/>
      <c r="N272" s="4"/>
    </row>
    <row r="273" spans="2:14" ht="18" hidden="1" customHeight="1" thickBot="1" x14ac:dyDescent="0.55000000000000004">
      <c r="B273" s="70"/>
      <c r="C273" s="71">
        <f t="shared" si="54"/>
        <v>8107.6184692864663</v>
      </c>
      <c r="D273" s="71">
        <v>30</v>
      </c>
      <c r="E273" s="72">
        <f t="shared" si="55"/>
        <v>1579605.3027115348</v>
      </c>
      <c r="F273" s="72"/>
      <c r="G273" s="72"/>
      <c r="H273" s="72">
        <f t="shared" si="56"/>
        <v>1887769.8910436849</v>
      </c>
      <c r="I273" s="99"/>
      <c r="J273" s="100"/>
      <c r="K273" s="56"/>
      <c r="L273" s="86"/>
      <c r="M273" s="4"/>
      <c r="N273" s="4"/>
    </row>
    <row r="274" spans="2:14" ht="18" hidden="1" customHeight="1" thickBot="1" x14ac:dyDescent="0.55000000000000004">
      <c r="B274" s="70"/>
      <c r="C274" s="71">
        <f t="shared" si="54"/>
        <v>8149.6017992392599</v>
      </c>
      <c r="D274" s="71">
        <v>30</v>
      </c>
      <c r="E274" s="72">
        <f t="shared" si="55"/>
        <v>1587784.904510774</v>
      </c>
      <c r="F274" s="72"/>
      <c r="G274" s="72"/>
      <c r="H274" s="72">
        <f t="shared" si="56"/>
        <v>1895635.5989230336</v>
      </c>
      <c r="I274" s="99"/>
      <c r="J274" s="100"/>
      <c r="K274" s="56"/>
      <c r="L274" s="86"/>
      <c r="M274" s="4"/>
      <c r="N274" s="4"/>
    </row>
    <row r="275" spans="2:14" ht="18" hidden="1" customHeight="1" thickBot="1" x14ac:dyDescent="0.55000000000000004">
      <c r="B275" s="70"/>
      <c r="C275" s="71">
        <f t="shared" si="54"/>
        <v>8191.8017281885013</v>
      </c>
      <c r="D275" s="71">
        <v>30</v>
      </c>
      <c r="E275" s="72">
        <f t="shared" si="55"/>
        <v>1596006.7062389625</v>
      </c>
      <c r="F275" s="72"/>
      <c r="G275" s="72"/>
      <c r="H275" s="72">
        <f t="shared" si="56"/>
        <v>1903534.0805852129</v>
      </c>
      <c r="I275" s="99"/>
      <c r="J275" s="100"/>
      <c r="K275" s="56"/>
      <c r="L275" s="86"/>
      <c r="M275" s="4"/>
      <c r="N275" s="4"/>
    </row>
    <row r="276" spans="2:14" ht="18" hidden="1" customHeight="1" thickBot="1" x14ac:dyDescent="0.55000000000000004">
      <c r="B276" s="70"/>
      <c r="C276" s="71">
        <f t="shared" si="54"/>
        <v>8234.2193736045137</v>
      </c>
      <c r="D276" s="71">
        <v>30</v>
      </c>
      <c r="E276" s="72">
        <f t="shared" si="55"/>
        <v>1604270.925612567</v>
      </c>
      <c r="F276" s="72"/>
      <c r="G276" s="72"/>
      <c r="H276" s="72">
        <f t="shared" si="56"/>
        <v>1911465.4725876513</v>
      </c>
      <c r="I276" s="99"/>
      <c r="J276" s="100"/>
      <c r="K276" s="56"/>
      <c r="L276" s="86"/>
      <c r="M276" s="4"/>
      <c r="N276" s="4"/>
    </row>
    <row r="277" spans="2:14" ht="18" hidden="1" customHeight="1" thickBot="1" x14ac:dyDescent="0.55000000000000004">
      <c r="B277" s="70"/>
      <c r="C277" s="71">
        <f t="shared" si="54"/>
        <v>8276.8558587228345</v>
      </c>
      <c r="D277" s="71">
        <v>30</v>
      </c>
      <c r="E277" s="72">
        <f t="shared" si="55"/>
        <v>1612577.7814712899</v>
      </c>
      <c r="F277" s="72"/>
      <c r="G277" s="72"/>
      <c r="H277" s="72">
        <f t="shared" si="56"/>
        <v>1919429.9120567665</v>
      </c>
      <c r="I277" s="99"/>
      <c r="J277" s="100"/>
      <c r="K277" s="56"/>
      <c r="L277" s="86"/>
      <c r="M277" s="4"/>
      <c r="N277" s="4"/>
    </row>
    <row r="278" spans="2:14" ht="18" hidden="1" customHeight="1" thickBot="1" x14ac:dyDescent="0.55000000000000004">
      <c r="B278" s="70"/>
      <c r="C278" s="71">
        <f t="shared" si="54"/>
        <v>8319.7123125739636</v>
      </c>
      <c r="D278" s="71">
        <v>30</v>
      </c>
      <c r="E278" s="72">
        <f t="shared" si="55"/>
        <v>1620927.493783864</v>
      </c>
      <c r="F278" s="72"/>
      <c r="G278" s="72"/>
      <c r="H278" s="72">
        <f t="shared" si="56"/>
        <v>1927427.5366903364</v>
      </c>
      <c r="I278" s="99"/>
      <c r="J278" s="100"/>
      <c r="K278" s="56"/>
      <c r="L278" s="86"/>
      <c r="M278" s="4"/>
      <c r="N278" s="4"/>
    </row>
    <row r="279" spans="2:14" ht="18" hidden="1" customHeight="1" thickBot="1" x14ac:dyDescent="0.55000000000000004">
      <c r="B279" s="70"/>
      <c r="C279" s="71">
        <f t="shared" si="54"/>
        <v>8362.7898700132519</v>
      </c>
      <c r="D279" s="71">
        <v>30</v>
      </c>
      <c r="E279" s="72">
        <f t="shared" si="55"/>
        <v>1629320.2836538772</v>
      </c>
      <c r="F279" s="72"/>
      <c r="G279" s="72"/>
      <c r="H279" s="72">
        <f t="shared" si="56"/>
        <v>1935458.4847598795</v>
      </c>
      <c r="I279" s="99"/>
      <c r="J279" s="100"/>
      <c r="K279" s="56"/>
      <c r="L279" s="86"/>
      <c r="M279" s="4"/>
      <c r="N279" s="4"/>
    </row>
    <row r="280" spans="2:14" ht="18" customHeight="1" thickBot="1" x14ac:dyDescent="0.55000000000000004">
      <c r="B280" s="70">
        <v>19</v>
      </c>
      <c r="C280" s="71">
        <f>C268+C269+C270+C271+C272+C273+C274+C275+C276+C277+C278+C279</f>
        <v>97558.445270943557</v>
      </c>
      <c r="D280" s="71">
        <f>D268+D269+D270+D271+D272+D273+D274+D275+D276+D277+D278+D279</f>
        <v>360</v>
      </c>
      <c r="E280" s="72">
        <f>E279</f>
        <v>1629320.2836538772</v>
      </c>
      <c r="F280" s="72">
        <f>(F267*L17)+F267</f>
        <v>6320547.5279810168</v>
      </c>
      <c r="G280" s="72">
        <f>F280-E280</f>
        <v>4691227.2443271391</v>
      </c>
      <c r="H280" s="72">
        <f>H279</f>
        <v>1935458.4847598795</v>
      </c>
      <c r="I280" s="91" t="s">
        <v>33</v>
      </c>
      <c r="J280" s="92"/>
      <c r="K280" s="55">
        <v>0</v>
      </c>
      <c r="L280" s="85"/>
      <c r="M280" s="4"/>
      <c r="N280" s="4"/>
    </row>
    <row r="281" spans="2:14" ht="18" hidden="1" customHeight="1" thickBot="1" x14ac:dyDescent="0.55000000000000004">
      <c r="B281" s="70"/>
      <c r="C281" s="71">
        <f>(E280+D281)*(K$26)/12</f>
        <v>8406.0896717509622</v>
      </c>
      <c r="D281" s="71">
        <v>30</v>
      </c>
      <c r="E281" s="72">
        <f>E280+C281+D281+K293</f>
        <v>1637756.3733256282</v>
      </c>
      <c r="F281" s="72"/>
      <c r="G281" s="72"/>
      <c r="H281" s="72">
        <f>(H280*D$27)/12+H280-K293</f>
        <v>1943522.8951130456</v>
      </c>
      <c r="I281" s="99"/>
      <c r="J281" s="100"/>
      <c r="K281" s="56"/>
      <c r="L281" s="86"/>
      <c r="M281" s="4"/>
      <c r="N281" s="4"/>
    </row>
    <row r="282" spans="2:14" ht="18" hidden="1" customHeight="1" thickBot="1" x14ac:dyDescent="0.55000000000000004">
      <c r="B282" s="70"/>
      <c r="C282" s="71">
        <f t="shared" ref="C282:C292" si="57">(E281+D282)*(K$26)/12</f>
        <v>8449.6128643824704</v>
      </c>
      <c r="D282" s="71">
        <v>30</v>
      </c>
      <c r="E282" s="72">
        <f>E281+C282+D282</f>
        <v>1646235.9861900108</v>
      </c>
      <c r="F282" s="72"/>
      <c r="G282" s="72"/>
      <c r="H282" s="72">
        <f>(H281*D$27)/12+H281</f>
        <v>1951620.9071760166</v>
      </c>
      <c r="I282" s="99"/>
      <c r="J282" s="100"/>
      <c r="K282" s="56"/>
      <c r="L282" s="86"/>
      <c r="M282" s="4"/>
      <c r="N282" s="4"/>
    </row>
    <row r="283" spans="2:14" ht="18" hidden="1" customHeight="1" thickBot="1" x14ac:dyDescent="0.55000000000000004">
      <c r="B283" s="70"/>
      <c r="C283" s="71">
        <f t="shared" si="57"/>
        <v>8493.3606004186313</v>
      </c>
      <c r="D283" s="71">
        <v>30</v>
      </c>
      <c r="E283" s="72">
        <f t="shared" ref="E283:E292" si="58">E282+C283+D283</f>
        <v>1654759.3467904294</v>
      </c>
      <c r="F283" s="72"/>
      <c r="G283" s="72"/>
      <c r="H283" s="72">
        <f t="shared" ref="H283:H292" si="59">(H282*D$27)/12+H282</f>
        <v>1959752.6609559166</v>
      </c>
      <c r="I283" s="99"/>
      <c r="J283" s="100"/>
      <c r="K283" s="56"/>
      <c r="L283" s="86"/>
      <c r="M283" s="4"/>
      <c r="N283" s="4"/>
    </row>
    <row r="284" spans="2:14" ht="18" hidden="1" customHeight="1" thickBot="1" x14ac:dyDescent="0.55000000000000004">
      <c r="B284" s="70"/>
      <c r="C284" s="71">
        <f t="shared" si="57"/>
        <v>8537.3340383162904</v>
      </c>
      <c r="D284" s="71">
        <v>30</v>
      </c>
      <c r="E284" s="72">
        <f t="shared" si="58"/>
        <v>1663326.6808287457</v>
      </c>
      <c r="F284" s="72"/>
      <c r="G284" s="72"/>
      <c r="H284" s="72">
        <f t="shared" si="59"/>
        <v>1967918.2970432329</v>
      </c>
      <c r="I284" s="99"/>
      <c r="J284" s="100"/>
      <c r="K284" s="56"/>
      <c r="L284" s="86"/>
      <c r="M284" s="4"/>
      <c r="N284" s="4"/>
    </row>
    <row r="285" spans="2:14" ht="18" hidden="1" customHeight="1" thickBot="1" x14ac:dyDescent="0.55000000000000004">
      <c r="B285" s="70"/>
      <c r="C285" s="71">
        <f t="shared" si="57"/>
        <v>8581.5343425089704</v>
      </c>
      <c r="D285" s="71">
        <v>30</v>
      </c>
      <c r="E285" s="72">
        <f t="shared" si="58"/>
        <v>1671938.2151712547</v>
      </c>
      <c r="F285" s="72"/>
      <c r="G285" s="72"/>
      <c r="H285" s="72">
        <f t="shared" si="59"/>
        <v>1976117.9566142464</v>
      </c>
      <c r="I285" s="99"/>
      <c r="J285" s="100"/>
      <c r="K285" s="56"/>
      <c r="L285" s="86"/>
      <c r="M285" s="4"/>
      <c r="N285" s="4"/>
    </row>
    <row r="286" spans="2:14" ht="18" hidden="1" customHeight="1" thickBot="1" x14ac:dyDescent="0.55000000000000004">
      <c r="B286" s="70"/>
      <c r="C286" s="71">
        <f t="shared" si="57"/>
        <v>8625.9626834376977</v>
      </c>
      <c r="D286" s="71">
        <v>30</v>
      </c>
      <c r="E286" s="72">
        <f t="shared" si="58"/>
        <v>1680594.1778546923</v>
      </c>
      <c r="F286" s="72"/>
      <c r="G286" s="72"/>
      <c r="H286" s="72">
        <f t="shared" si="59"/>
        <v>1984351.7814334724</v>
      </c>
      <c r="I286" s="99"/>
      <c r="J286" s="100"/>
      <c r="K286" s="56"/>
      <c r="L286" s="86"/>
      <c r="M286" s="4"/>
      <c r="N286" s="4"/>
    </row>
    <row r="287" spans="2:14" ht="18" hidden="1" customHeight="1" thickBot="1" x14ac:dyDescent="0.55000000000000004">
      <c r="B287" s="70"/>
      <c r="C287" s="71">
        <f t="shared" si="57"/>
        <v>8670.6202375820012</v>
      </c>
      <c r="D287" s="71">
        <v>30</v>
      </c>
      <c r="E287" s="72">
        <f t="shared" si="58"/>
        <v>1689294.7980922742</v>
      </c>
      <c r="F287" s="72"/>
      <c r="G287" s="72"/>
      <c r="H287" s="72">
        <f t="shared" si="59"/>
        <v>1992619.9138561119</v>
      </c>
      <c r="I287" s="99"/>
      <c r="J287" s="100"/>
      <c r="K287" s="56"/>
      <c r="L287" s="86"/>
      <c r="M287" s="4"/>
      <c r="N287" s="4"/>
    </row>
    <row r="288" spans="2:14" ht="18" hidden="1" customHeight="1" thickBot="1" x14ac:dyDescent="0.55000000000000004">
      <c r="B288" s="70"/>
      <c r="C288" s="71">
        <f t="shared" si="57"/>
        <v>8715.5081874910593</v>
      </c>
      <c r="D288" s="71">
        <v>30</v>
      </c>
      <c r="E288" s="72">
        <f t="shared" si="58"/>
        <v>1698040.3062797652</v>
      </c>
      <c r="F288" s="72"/>
      <c r="G288" s="72"/>
      <c r="H288" s="72">
        <f t="shared" si="59"/>
        <v>2000922.4968305123</v>
      </c>
      <c r="I288" s="99"/>
      <c r="J288" s="100"/>
      <c r="K288" s="56"/>
      <c r="L288" s="86"/>
      <c r="M288" s="4"/>
      <c r="N288" s="4"/>
    </row>
    <row r="289" spans="2:14" ht="18" hidden="1" customHeight="1" thickBot="1" x14ac:dyDescent="0.55000000000000004">
      <c r="B289" s="72"/>
      <c r="C289" s="71">
        <f t="shared" si="57"/>
        <v>8760.6277218150226</v>
      </c>
      <c r="D289" s="71">
        <v>30</v>
      </c>
      <c r="E289" s="72">
        <f t="shared" si="58"/>
        <v>1706830.9340015803</v>
      </c>
      <c r="F289" s="72"/>
      <c r="G289" s="72"/>
      <c r="H289" s="72">
        <f t="shared" si="59"/>
        <v>2009259.6739006394</v>
      </c>
      <c r="I289" s="99"/>
      <c r="J289" s="100"/>
      <c r="K289" s="56"/>
      <c r="L289" s="86"/>
      <c r="M289" s="4"/>
      <c r="N289" s="4"/>
    </row>
    <row r="290" spans="2:14" ht="18" hidden="1" customHeight="1" thickBot="1" x14ac:dyDescent="0.55000000000000004">
      <c r="B290" s="70"/>
      <c r="C290" s="71">
        <f t="shared" si="57"/>
        <v>8805.9800353364863</v>
      </c>
      <c r="D290" s="71">
        <v>30</v>
      </c>
      <c r="E290" s="72">
        <f t="shared" si="58"/>
        <v>1715666.9140369168</v>
      </c>
      <c r="F290" s="72"/>
      <c r="G290" s="72"/>
      <c r="H290" s="72">
        <f t="shared" si="59"/>
        <v>2017631.5892085587</v>
      </c>
      <c r="I290" s="99"/>
      <c r="J290" s="100"/>
      <c r="K290" s="56"/>
      <c r="L290" s="86"/>
      <c r="M290" s="4"/>
      <c r="N290" s="4"/>
    </row>
    <row r="291" spans="2:14" ht="18" hidden="1" customHeight="1" thickBot="1" x14ac:dyDescent="0.55000000000000004">
      <c r="B291" s="70"/>
      <c r="C291" s="71">
        <f t="shared" si="57"/>
        <v>8851.5663290021275</v>
      </c>
      <c r="D291" s="71">
        <v>30</v>
      </c>
      <c r="E291" s="72">
        <f t="shared" si="58"/>
        <v>1724548.4803659189</v>
      </c>
      <c r="F291" s="72"/>
      <c r="G291" s="72"/>
      <c r="H291" s="72">
        <f t="shared" si="59"/>
        <v>2026038.3874969278</v>
      </c>
      <c r="I291" s="99"/>
      <c r="J291" s="100"/>
      <c r="K291" s="56"/>
      <c r="L291" s="86"/>
      <c r="M291" s="4"/>
      <c r="N291" s="4"/>
    </row>
    <row r="292" spans="2:14" ht="18" hidden="1" customHeight="1" thickBot="1" x14ac:dyDescent="0.55000000000000004">
      <c r="B292" s="70"/>
      <c r="C292" s="71">
        <f t="shared" si="57"/>
        <v>8897.3878099545036</v>
      </c>
      <c r="D292" s="71">
        <v>30</v>
      </c>
      <c r="E292" s="72">
        <f t="shared" si="58"/>
        <v>1733475.8681758735</v>
      </c>
      <c r="F292" s="72"/>
      <c r="G292" s="72"/>
      <c r="H292" s="72">
        <f t="shared" si="59"/>
        <v>2034480.2141114983</v>
      </c>
      <c r="I292" s="99"/>
      <c r="J292" s="100"/>
      <c r="K292" s="56"/>
      <c r="L292" s="86"/>
      <c r="M292" s="4"/>
      <c r="N292" s="4"/>
    </row>
    <row r="293" spans="2:14" ht="18" customHeight="1" thickBot="1" x14ac:dyDescent="0.55000000000000004">
      <c r="B293" s="73">
        <v>20</v>
      </c>
      <c r="C293" s="74">
        <f>C281+C282+C283+C284+C285+C286+C287+C288+C289+C290+C291+C292</f>
        <v>103795.58452199621</v>
      </c>
      <c r="D293" s="74">
        <f>D281+D282+D283+D284+D285+D286+D287+D288+D289+D290+D291+D292</f>
        <v>360</v>
      </c>
      <c r="E293" s="75">
        <f>E292</f>
        <v>1733475.8681758735</v>
      </c>
      <c r="F293" s="75">
        <f>(F280*L17)+F280</f>
        <v>6573369.4291002573</v>
      </c>
      <c r="G293" s="75">
        <f>F293-E293</f>
        <v>4839893.5609243838</v>
      </c>
      <c r="H293" s="75">
        <f>H292</f>
        <v>2034480.2141114983</v>
      </c>
      <c r="I293" s="91" t="s">
        <v>34</v>
      </c>
      <c r="J293" s="92"/>
      <c r="K293" s="57">
        <v>0</v>
      </c>
      <c r="L293" s="85"/>
      <c r="M293" s="4"/>
      <c r="N293" s="4"/>
    </row>
    <row r="294" spans="2:14" ht="19.5" hidden="1" customHeight="1" thickBot="1" x14ac:dyDescent="0.55000000000000004">
      <c r="B294" s="58"/>
      <c r="C294" s="21"/>
      <c r="D294" s="22">
        <f>SUM(D60:D72)</f>
        <v>720</v>
      </c>
      <c r="E294" s="23"/>
      <c r="F294" s="23"/>
      <c r="G294" s="23"/>
      <c r="H294" s="23"/>
      <c r="I294" s="91"/>
      <c r="J294" s="92"/>
      <c r="K294" s="87"/>
      <c r="L294" s="88"/>
      <c r="M294" s="4"/>
      <c r="N294" s="4"/>
    </row>
    <row r="295" spans="2:14" ht="19.5" hidden="1" customHeight="1" thickBot="1" x14ac:dyDescent="0.55000000000000004">
      <c r="B295" s="58"/>
      <c r="C295" s="21"/>
      <c r="D295" s="22"/>
      <c r="E295" s="23"/>
      <c r="F295" s="23"/>
      <c r="G295" s="23"/>
      <c r="H295" s="23"/>
      <c r="I295" s="91"/>
      <c r="J295" s="92"/>
      <c r="K295" s="87"/>
      <c r="L295" s="87"/>
      <c r="M295" s="4"/>
      <c r="N295" s="4"/>
    </row>
    <row r="296" spans="2:14" ht="19.5" hidden="1" customHeight="1" thickBot="1" x14ac:dyDescent="0.55000000000000004">
      <c r="B296" s="58"/>
      <c r="C296" s="21"/>
      <c r="D296" s="22"/>
      <c r="E296" s="23"/>
      <c r="F296" s="23"/>
      <c r="G296" s="23"/>
      <c r="H296" s="23"/>
      <c r="I296" s="91"/>
      <c r="J296" s="92"/>
      <c r="K296" s="87"/>
      <c r="L296" s="87"/>
      <c r="M296" s="4"/>
      <c r="N296" s="4"/>
    </row>
    <row r="297" spans="2:14" ht="19.5" hidden="1" customHeight="1" thickBot="1" x14ac:dyDescent="0.55000000000000004">
      <c r="B297" s="20"/>
      <c r="C297" s="21"/>
      <c r="D297" s="22"/>
      <c r="E297" s="23"/>
      <c r="F297" s="23"/>
      <c r="G297" s="23"/>
      <c r="H297" s="23"/>
      <c r="I297" s="91"/>
      <c r="J297" s="92"/>
      <c r="K297" s="87"/>
      <c r="L297" s="87"/>
      <c r="M297" s="4"/>
      <c r="N297" s="4"/>
    </row>
    <row r="298" spans="2:14" ht="19.5" hidden="1" customHeight="1" thickBot="1" x14ac:dyDescent="0.55000000000000004">
      <c r="B298" s="20"/>
      <c r="C298" s="21"/>
      <c r="D298" s="22"/>
      <c r="E298" s="23"/>
      <c r="F298" s="23"/>
      <c r="G298" s="23"/>
      <c r="H298" s="23"/>
      <c r="I298" s="91"/>
      <c r="J298" s="92"/>
      <c r="K298" s="87"/>
      <c r="L298" s="87"/>
      <c r="M298" s="4"/>
      <c r="N298" s="4"/>
    </row>
    <row r="299" spans="2:14" ht="19.5" hidden="1" customHeight="1" thickBot="1" x14ac:dyDescent="0.55000000000000004">
      <c r="B299" s="20"/>
      <c r="C299" s="21"/>
      <c r="D299" s="22"/>
      <c r="E299" s="23"/>
      <c r="F299" s="23"/>
      <c r="G299" s="23"/>
      <c r="H299" s="23"/>
      <c r="I299" s="91"/>
      <c r="J299" s="92"/>
      <c r="K299" s="87"/>
      <c r="L299" s="87"/>
      <c r="M299" s="4"/>
      <c r="N299" s="4"/>
    </row>
    <row r="300" spans="2:14" ht="19.5" hidden="1" customHeight="1" thickBot="1" x14ac:dyDescent="0.55000000000000004">
      <c r="B300" s="20"/>
      <c r="C300" s="21"/>
      <c r="D300" s="22"/>
      <c r="E300" s="23"/>
      <c r="F300" s="23"/>
      <c r="G300" s="23"/>
      <c r="H300" s="23"/>
      <c r="I300" s="91"/>
      <c r="J300" s="92"/>
      <c r="K300" s="87"/>
      <c r="L300" s="87"/>
      <c r="M300" s="4"/>
      <c r="N300" s="4"/>
    </row>
    <row r="301" spans="2:14" ht="19.5" hidden="1" customHeight="1" thickBot="1" x14ac:dyDescent="0.55000000000000004">
      <c r="B301" s="20"/>
      <c r="C301" s="21"/>
      <c r="D301" s="22"/>
      <c r="E301" s="23"/>
      <c r="F301" s="23"/>
      <c r="G301" s="23"/>
      <c r="H301" s="23"/>
      <c r="I301" s="91"/>
      <c r="J301" s="92"/>
      <c r="K301" s="87"/>
      <c r="L301" s="87"/>
      <c r="M301" s="4"/>
      <c r="N301" s="4"/>
    </row>
    <row r="302" spans="2:14" ht="19.5" hidden="1" customHeight="1" thickBot="1" x14ac:dyDescent="0.55000000000000004">
      <c r="B302" s="20"/>
      <c r="C302" s="21"/>
      <c r="D302" s="22"/>
      <c r="E302" s="23"/>
      <c r="F302" s="23"/>
      <c r="G302" s="23"/>
      <c r="H302" s="23"/>
      <c r="I302" s="91"/>
      <c r="J302" s="92"/>
      <c r="K302" s="87"/>
      <c r="L302" s="87"/>
      <c r="M302" s="4"/>
      <c r="N302" s="4"/>
    </row>
    <row r="303" spans="2:14" ht="19.5" hidden="1" customHeight="1" thickBot="1" x14ac:dyDescent="0.55000000000000004">
      <c r="B303" s="20"/>
      <c r="C303" s="21"/>
      <c r="D303" s="22"/>
      <c r="E303" s="23"/>
      <c r="F303" s="23"/>
      <c r="G303" s="23"/>
      <c r="H303" s="23"/>
      <c r="I303" s="91"/>
      <c r="J303" s="92"/>
      <c r="K303" s="87"/>
      <c r="L303" s="87"/>
      <c r="M303" s="4"/>
      <c r="N303" s="4"/>
    </row>
    <row r="304" spans="2:14" ht="19.5" hidden="1" customHeight="1" thickBot="1" x14ac:dyDescent="0.55000000000000004">
      <c r="B304" s="20"/>
      <c r="C304" s="21"/>
      <c r="D304" s="22"/>
      <c r="E304" s="23"/>
      <c r="F304" s="23"/>
      <c r="G304" s="23"/>
      <c r="H304" s="23"/>
      <c r="I304" s="91"/>
      <c r="J304" s="92"/>
      <c r="K304" s="87"/>
      <c r="L304" s="87"/>
      <c r="M304" s="4"/>
      <c r="N304" s="4"/>
    </row>
    <row r="305" spans="2:14" ht="19.5" hidden="1" customHeight="1" thickBot="1" x14ac:dyDescent="0.55000000000000004">
      <c r="B305" s="20"/>
      <c r="C305" s="21"/>
      <c r="D305" s="22"/>
      <c r="E305" s="23"/>
      <c r="F305" s="23"/>
      <c r="G305" s="23"/>
      <c r="H305" s="23"/>
      <c r="I305" s="91"/>
      <c r="J305" s="92"/>
      <c r="K305" s="87"/>
      <c r="L305" s="87"/>
      <c r="M305" s="4"/>
      <c r="N305" s="4"/>
    </row>
    <row r="306" spans="2:14" ht="19.5" hidden="1" customHeight="1" thickBot="1" x14ac:dyDescent="0.55000000000000004">
      <c r="B306" s="20"/>
      <c r="C306" s="21"/>
      <c r="D306" s="22"/>
      <c r="E306" s="23"/>
      <c r="F306" s="23"/>
      <c r="G306" s="23"/>
      <c r="H306" s="23"/>
      <c r="I306" s="91"/>
      <c r="J306" s="92"/>
      <c r="K306" s="87"/>
      <c r="L306" s="87"/>
      <c r="M306" s="4"/>
      <c r="N306" s="4"/>
    </row>
    <row r="307" spans="2:14" ht="19.5" hidden="1" customHeight="1" thickBot="1" x14ac:dyDescent="0.55000000000000004">
      <c r="B307" s="20"/>
      <c r="C307" s="21"/>
      <c r="D307" s="22"/>
      <c r="E307" s="23"/>
      <c r="F307" s="23"/>
      <c r="G307" s="23"/>
      <c r="H307" s="23"/>
      <c r="I307" s="91"/>
      <c r="J307" s="92"/>
      <c r="K307" s="87"/>
      <c r="L307" s="87"/>
      <c r="M307" s="4"/>
      <c r="N307" s="4"/>
    </row>
    <row r="308" spans="2:14" ht="19.5" hidden="1" customHeight="1" thickBot="1" x14ac:dyDescent="0.55000000000000004">
      <c r="B308" s="20"/>
      <c r="C308" s="21"/>
      <c r="D308" s="22"/>
      <c r="E308" s="23"/>
      <c r="F308" s="23"/>
      <c r="G308" s="23"/>
      <c r="H308" s="23"/>
      <c r="I308" s="91"/>
      <c r="J308" s="92"/>
      <c r="K308" s="87"/>
      <c r="L308" s="87"/>
      <c r="M308" s="4"/>
      <c r="N308" s="4"/>
    </row>
    <row r="309" spans="2:14" ht="19.5" hidden="1" customHeight="1" thickBot="1" x14ac:dyDescent="0.55000000000000004">
      <c r="B309" s="20"/>
      <c r="C309" s="21"/>
      <c r="D309" s="22"/>
      <c r="E309" s="23"/>
      <c r="F309" s="23"/>
      <c r="G309" s="23"/>
      <c r="H309" s="23"/>
      <c r="I309" s="91"/>
      <c r="J309" s="92"/>
      <c r="K309" s="87"/>
      <c r="L309" s="87"/>
      <c r="M309" s="4"/>
      <c r="N309" s="4"/>
    </row>
    <row r="310" spans="2:14" ht="19.5" hidden="1" customHeight="1" thickBot="1" x14ac:dyDescent="0.55000000000000004">
      <c r="B310" s="20"/>
      <c r="C310" s="21"/>
      <c r="D310" s="22"/>
      <c r="E310" s="23"/>
      <c r="F310" s="23"/>
      <c r="G310" s="23"/>
      <c r="H310" s="23"/>
      <c r="I310" s="91"/>
      <c r="J310" s="92"/>
      <c r="K310" s="87"/>
      <c r="L310" s="87"/>
      <c r="M310" s="4"/>
      <c r="N310" s="4"/>
    </row>
    <row r="311" spans="2:14" ht="19.5" hidden="1" customHeight="1" thickBot="1" x14ac:dyDescent="0.55000000000000004">
      <c r="B311" s="20"/>
      <c r="C311" s="21"/>
      <c r="D311" s="22"/>
      <c r="E311" s="23"/>
      <c r="F311" s="23"/>
      <c r="G311" s="23"/>
      <c r="H311" s="23"/>
      <c r="I311" s="91"/>
      <c r="J311" s="92"/>
      <c r="K311" s="87"/>
      <c r="L311" s="87"/>
      <c r="M311" s="4"/>
      <c r="N311" s="4"/>
    </row>
    <row r="312" spans="2:14" ht="19.5" hidden="1" customHeight="1" thickBot="1" x14ac:dyDescent="0.55000000000000004">
      <c r="B312" s="20"/>
      <c r="C312" s="21"/>
      <c r="D312" s="22"/>
      <c r="E312" s="23"/>
      <c r="F312" s="23"/>
      <c r="G312" s="23"/>
      <c r="H312" s="23"/>
      <c r="I312" s="91"/>
      <c r="J312" s="92"/>
      <c r="K312" s="87"/>
      <c r="L312" s="87"/>
      <c r="M312" s="4"/>
      <c r="N312" s="4"/>
    </row>
    <row r="313" spans="2:14" ht="19.5" hidden="1" customHeight="1" thickBot="1" x14ac:dyDescent="0.55000000000000004">
      <c r="B313" s="20"/>
      <c r="C313" s="21"/>
      <c r="D313" s="22"/>
      <c r="E313" s="23"/>
      <c r="F313" s="23"/>
      <c r="G313" s="23"/>
      <c r="H313" s="23"/>
      <c r="I313" s="91"/>
      <c r="J313" s="92"/>
      <c r="K313" s="87"/>
      <c r="L313" s="87"/>
      <c r="M313" s="4"/>
      <c r="N313" s="4"/>
    </row>
    <row r="314" spans="2:14" ht="19.5" hidden="1" customHeight="1" thickBot="1" x14ac:dyDescent="0.55000000000000004">
      <c r="B314" s="20"/>
      <c r="C314" s="21"/>
      <c r="D314" s="22"/>
      <c r="E314" s="23"/>
      <c r="F314" s="23"/>
      <c r="G314" s="23"/>
      <c r="H314" s="23"/>
      <c r="I314" s="91"/>
      <c r="J314" s="92"/>
      <c r="K314" s="87"/>
      <c r="L314" s="87"/>
      <c r="M314" s="4"/>
      <c r="N314" s="4"/>
    </row>
    <row r="315" spans="2:14" ht="19.5" hidden="1" customHeight="1" thickBot="1" x14ac:dyDescent="0.55000000000000004">
      <c r="B315" s="20"/>
      <c r="C315" s="21"/>
      <c r="D315" s="22"/>
      <c r="E315" s="23"/>
      <c r="F315" s="23"/>
      <c r="G315" s="23"/>
      <c r="H315" s="23"/>
      <c r="I315" s="91"/>
      <c r="J315" s="92"/>
      <c r="K315" s="87"/>
      <c r="L315" s="87"/>
      <c r="M315" s="4"/>
      <c r="N315" s="4"/>
    </row>
    <row r="316" spans="2:14" ht="19.5" hidden="1" customHeight="1" thickBot="1" x14ac:dyDescent="0.55000000000000004">
      <c r="B316" s="20"/>
      <c r="C316" s="21"/>
      <c r="D316" s="22"/>
      <c r="E316" s="23"/>
      <c r="F316" s="23"/>
      <c r="G316" s="23"/>
      <c r="H316" s="23"/>
      <c r="I316" s="91"/>
      <c r="J316" s="92"/>
      <c r="K316" s="87"/>
      <c r="L316" s="87"/>
      <c r="M316" s="4"/>
      <c r="N316" s="4"/>
    </row>
    <row r="317" spans="2:14" ht="19.5" hidden="1" customHeight="1" thickBot="1" x14ac:dyDescent="0.55000000000000004">
      <c r="B317" s="20"/>
      <c r="C317" s="21"/>
      <c r="D317" s="22"/>
      <c r="E317" s="23"/>
      <c r="F317" s="23"/>
      <c r="G317" s="23"/>
      <c r="H317" s="23"/>
      <c r="I317" s="91"/>
      <c r="J317" s="92"/>
      <c r="K317" s="87"/>
      <c r="L317" s="87"/>
      <c r="M317" s="4"/>
      <c r="N317" s="4"/>
    </row>
    <row r="318" spans="2:14" ht="19.5" hidden="1" customHeight="1" thickBot="1" x14ac:dyDescent="0.55000000000000004">
      <c r="B318" s="20"/>
      <c r="C318" s="21"/>
      <c r="D318" s="22"/>
      <c r="E318" s="23"/>
      <c r="F318" s="23"/>
      <c r="G318" s="23"/>
      <c r="H318" s="23"/>
      <c r="I318" s="91"/>
      <c r="J318" s="92"/>
      <c r="K318" s="87"/>
      <c r="L318" s="87"/>
      <c r="M318" s="4"/>
      <c r="N318" s="4"/>
    </row>
    <row r="319" spans="2:14" ht="19.5" hidden="1" customHeight="1" thickBot="1" x14ac:dyDescent="0.55000000000000004">
      <c r="B319" s="20"/>
      <c r="C319" s="21"/>
      <c r="D319" s="22"/>
      <c r="E319" s="23"/>
      <c r="F319" s="23"/>
      <c r="G319" s="23"/>
      <c r="H319" s="23"/>
      <c r="I319" s="91"/>
      <c r="J319" s="92"/>
      <c r="K319" s="87"/>
      <c r="L319" s="87"/>
      <c r="M319" s="4"/>
      <c r="N319" s="4"/>
    </row>
    <row r="320" spans="2:14" ht="19.5" hidden="1" customHeight="1" thickBot="1" x14ac:dyDescent="0.55000000000000004">
      <c r="B320" s="20"/>
      <c r="C320" s="21"/>
      <c r="D320" s="22"/>
      <c r="E320" s="23"/>
      <c r="F320" s="23"/>
      <c r="G320" s="23"/>
      <c r="H320" s="23"/>
      <c r="I320" s="91"/>
      <c r="J320" s="92"/>
      <c r="K320" s="87"/>
      <c r="L320" s="87"/>
      <c r="M320" s="4"/>
      <c r="N320" s="4"/>
    </row>
    <row r="321" spans="2:14" ht="19.5" hidden="1" customHeight="1" thickBot="1" x14ac:dyDescent="0.55000000000000004">
      <c r="B321" s="20"/>
      <c r="C321" s="21"/>
      <c r="D321" s="22"/>
      <c r="E321" s="23"/>
      <c r="F321" s="23"/>
      <c r="G321" s="23"/>
      <c r="H321" s="23"/>
      <c r="I321" s="91"/>
      <c r="J321" s="92"/>
      <c r="K321" s="87"/>
      <c r="L321" s="87"/>
      <c r="M321" s="4"/>
      <c r="N321" s="4"/>
    </row>
    <row r="322" spans="2:14" ht="19.5" hidden="1" customHeight="1" thickBot="1" x14ac:dyDescent="0.55000000000000004">
      <c r="B322" s="20"/>
      <c r="C322" s="21"/>
      <c r="D322" s="22"/>
      <c r="E322" s="23"/>
      <c r="F322" s="23"/>
      <c r="G322" s="23"/>
      <c r="H322" s="23"/>
      <c r="I322" s="91"/>
      <c r="J322" s="92"/>
      <c r="K322" s="87"/>
      <c r="L322" s="87"/>
      <c r="M322" s="4"/>
      <c r="N322" s="4"/>
    </row>
    <row r="323" spans="2:14" ht="19.5" hidden="1" customHeight="1" thickBot="1" x14ac:dyDescent="0.55000000000000004">
      <c r="B323" s="20"/>
      <c r="C323" s="21"/>
      <c r="D323" s="22"/>
      <c r="E323" s="23"/>
      <c r="F323" s="23"/>
      <c r="G323" s="23"/>
      <c r="H323" s="23"/>
      <c r="I323" s="91"/>
      <c r="J323" s="92"/>
      <c r="K323" s="87"/>
      <c r="L323" s="87"/>
      <c r="M323" s="4"/>
      <c r="N323" s="4"/>
    </row>
    <row r="324" spans="2:14" ht="19.5" hidden="1" customHeight="1" thickBot="1" x14ac:dyDescent="0.55000000000000004">
      <c r="B324" s="20"/>
      <c r="C324" s="21"/>
      <c r="D324" s="22"/>
      <c r="E324" s="23"/>
      <c r="F324" s="23"/>
      <c r="G324" s="23"/>
      <c r="H324" s="23"/>
      <c r="I324" s="91"/>
      <c r="J324" s="92"/>
      <c r="K324" s="87"/>
      <c r="L324" s="87"/>
      <c r="M324" s="4"/>
      <c r="N324" s="4"/>
    </row>
    <row r="325" spans="2:14" ht="19.5" hidden="1" customHeight="1" thickBot="1" x14ac:dyDescent="0.55000000000000004">
      <c r="B325" s="20"/>
      <c r="C325" s="21"/>
      <c r="D325" s="22"/>
      <c r="E325" s="23"/>
      <c r="F325" s="23"/>
      <c r="G325" s="23"/>
      <c r="H325" s="23"/>
      <c r="I325" s="91"/>
      <c r="J325" s="92"/>
      <c r="K325" s="87"/>
      <c r="L325" s="87"/>
      <c r="M325" s="4"/>
      <c r="N325" s="4"/>
    </row>
    <row r="326" spans="2:14" ht="19.5" hidden="1" customHeight="1" thickBot="1" x14ac:dyDescent="0.55000000000000004">
      <c r="B326" s="20"/>
      <c r="C326" s="21"/>
      <c r="D326" s="22"/>
      <c r="E326" s="23"/>
      <c r="F326" s="23"/>
      <c r="G326" s="23"/>
      <c r="H326" s="23"/>
      <c r="I326" s="91"/>
      <c r="J326" s="92"/>
      <c r="K326" s="87"/>
      <c r="L326" s="87"/>
      <c r="M326" s="4"/>
      <c r="N326" s="4"/>
    </row>
    <row r="327" spans="2:14" ht="19.5" hidden="1" customHeight="1" thickBot="1" x14ac:dyDescent="0.55000000000000004">
      <c r="B327" s="20"/>
      <c r="C327" s="21"/>
      <c r="D327" s="22"/>
      <c r="E327" s="23"/>
      <c r="F327" s="23"/>
      <c r="G327" s="23"/>
      <c r="H327" s="23"/>
      <c r="I327" s="91"/>
      <c r="J327" s="92"/>
      <c r="K327" s="87"/>
      <c r="L327" s="87"/>
      <c r="M327" s="4"/>
      <c r="N327" s="4"/>
    </row>
    <row r="328" spans="2:14" ht="19.5" hidden="1" customHeight="1" thickBot="1" x14ac:dyDescent="0.55000000000000004">
      <c r="B328" s="20"/>
      <c r="C328" s="21"/>
      <c r="D328" s="22"/>
      <c r="E328" s="23"/>
      <c r="F328" s="23"/>
      <c r="G328" s="23"/>
      <c r="H328" s="23"/>
      <c r="I328" s="91"/>
      <c r="J328" s="92"/>
      <c r="K328" s="87"/>
      <c r="L328" s="87"/>
      <c r="M328" s="4"/>
      <c r="N328" s="4"/>
    </row>
    <row r="329" spans="2:14" ht="19.5" hidden="1" customHeight="1" thickBot="1" x14ac:dyDescent="0.55000000000000004">
      <c r="B329" s="20"/>
      <c r="C329" s="21"/>
      <c r="D329" s="22"/>
      <c r="E329" s="23"/>
      <c r="F329" s="23"/>
      <c r="G329" s="23"/>
      <c r="H329" s="23"/>
      <c r="I329" s="91"/>
      <c r="J329" s="92"/>
      <c r="K329" s="87"/>
      <c r="L329" s="87"/>
      <c r="M329" s="4"/>
      <c r="N329" s="4"/>
    </row>
    <row r="330" spans="2:14" ht="19.5" hidden="1" customHeight="1" thickBot="1" x14ac:dyDescent="0.55000000000000004">
      <c r="B330" s="20"/>
      <c r="C330" s="21"/>
      <c r="D330" s="22"/>
      <c r="E330" s="23"/>
      <c r="F330" s="23"/>
      <c r="G330" s="23"/>
      <c r="H330" s="23"/>
      <c r="I330" s="91"/>
      <c r="J330" s="92"/>
      <c r="K330" s="87"/>
      <c r="L330" s="87"/>
      <c r="M330" s="4"/>
      <c r="N330" s="4"/>
    </row>
    <row r="331" spans="2:14" ht="19.5" hidden="1" customHeight="1" thickBot="1" x14ac:dyDescent="0.55000000000000004">
      <c r="B331" s="20"/>
      <c r="C331" s="21"/>
      <c r="D331" s="22"/>
      <c r="E331" s="23"/>
      <c r="F331" s="23"/>
      <c r="G331" s="23"/>
      <c r="H331" s="23"/>
      <c r="I331" s="91"/>
      <c r="J331" s="92"/>
      <c r="K331" s="87"/>
      <c r="L331" s="87"/>
      <c r="M331" s="4"/>
      <c r="N331" s="4"/>
    </row>
    <row r="332" spans="2:14" ht="19.5" hidden="1" customHeight="1" thickBot="1" x14ac:dyDescent="0.55000000000000004">
      <c r="B332" s="20"/>
      <c r="C332" s="21"/>
      <c r="D332" s="22"/>
      <c r="E332" s="23"/>
      <c r="F332" s="23"/>
      <c r="G332" s="23"/>
      <c r="H332" s="23"/>
      <c r="I332" s="91"/>
      <c r="J332" s="92"/>
      <c r="K332" s="87"/>
      <c r="L332" s="87"/>
      <c r="M332" s="4"/>
      <c r="N332" s="4"/>
    </row>
    <row r="333" spans="2:14" ht="19.5" hidden="1" customHeight="1" thickBot="1" x14ac:dyDescent="0.55000000000000004">
      <c r="B333" s="20"/>
      <c r="C333" s="21"/>
      <c r="D333" s="22"/>
      <c r="E333" s="23"/>
      <c r="F333" s="23"/>
      <c r="G333" s="23"/>
      <c r="H333" s="23"/>
      <c r="I333" s="91"/>
      <c r="J333" s="92"/>
      <c r="K333" s="87"/>
      <c r="L333" s="87"/>
      <c r="M333" s="4"/>
      <c r="N333" s="4"/>
    </row>
    <row r="334" spans="2:14" ht="19.5" hidden="1" customHeight="1" thickBot="1" x14ac:dyDescent="0.55000000000000004">
      <c r="B334" s="20"/>
      <c r="C334" s="21"/>
      <c r="D334" s="22"/>
      <c r="E334" s="23"/>
      <c r="F334" s="23"/>
      <c r="G334" s="23"/>
      <c r="H334" s="23"/>
      <c r="I334" s="91"/>
      <c r="J334" s="92"/>
      <c r="K334" s="87"/>
      <c r="L334" s="87"/>
      <c r="M334" s="4"/>
      <c r="N334" s="4"/>
    </row>
    <row r="335" spans="2:14" ht="19.5" hidden="1" customHeight="1" thickBot="1" x14ac:dyDescent="0.55000000000000004">
      <c r="B335" s="20"/>
      <c r="C335" s="21"/>
      <c r="D335" s="22"/>
      <c r="E335" s="23"/>
      <c r="F335" s="23"/>
      <c r="G335" s="23"/>
      <c r="H335" s="23"/>
      <c r="I335" s="91"/>
      <c r="J335" s="92"/>
      <c r="K335" s="87"/>
      <c r="L335" s="87"/>
      <c r="M335" s="4"/>
      <c r="N335" s="4"/>
    </row>
    <row r="336" spans="2:14" ht="19.5" hidden="1" customHeight="1" thickBot="1" x14ac:dyDescent="0.55000000000000004">
      <c r="B336" s="20"/>
      <c r="C336" s="21"/>
      <c r="D336" s="22"/>
      <c r="E336" s="23"/>
      <c r="F336" s="23"/>
      <c r="G336" s="23"/>
      <c r="H336" s="23"/>
      <c r="I336" s="91"/>
      <c r="J336" s="92"/>
      <c r="K336" s="87"/>
      <c r="L336" s="87"/>
      <c r="M336" s="4"/>
      <c r="N336" s="4"/>
    </row>
    <row r="337" spans="2:14" ht="19.5" hidden="1" customHeight="1" thickBot="1" x14ac:dyDescent="0.55000000000000004">
      <c r="B337" s="20"/>
      <c r="C337" s="21"/>
      <c r="D337" s="22"/>
      <c r="E337" s="23"/>
      <c r="F337" s="23"/>
      <c r="G337" s="23"/>
      <c r="H337" s="23"/>
      <c r="I337" s="91"/>
      <c r="J337" s="92"/>
      <c r="K337" s="87"/>
      <c r="L337" s="87"/>
      <c r="M337" s="4"/>
      <c r="N337" s="4"/>
    </row>
    <row r="338" spans="2:14" ht="19.5" hidden="1" customHeight="1" thickBot="1" x14ac:dyDescent="0.55000000000000004">
      <c r="B338" s="20"/>
      <c r="C338" s="21"/>
      <c r="D338" s="22"/>
      <c r="E338" s="23"/>
      <c r="F338" s="23"/>
      <c r="G338" s="23"/>
      <c r="H338" s="23"/>
      <c r="I338" s="91"/>
      <c r="J338" s="92"/>
      <c r="K338" s="87"/>
      <c r="L338" s="87"/>
      <c r="M338" s="4"/>
      <c r="N338" s="4"/>
    </row>
    <row r="339" spans="2:14" ht="19.5" hidden="1" customHeight="1" thickBot="1" x14ac:dyDescent="0.55000000000000004">
      <c r="B339" s="20"/>
      <c r="C339" s="21"/>
      <c r="D339" s="22"/>
      <c r="E339" s="23"/>
      <c r="F339" s="23"/>
      <c r="G339" s="23"/>
      <c r="H339" s="23"/>
      <c r="I339" s="91"/>
      <c r="J339" s="92"/>
      <c r="K339" s="87"/>
      <c r="L339" s="87"/>
      <c r="M339" s="4"/>
      <c r="N339" s="4"/>
    </row>
    <row r="340" spans="2:14" ht="19.5" hidden="1" customHeight="1" thickBot="1" x14ac:dyDescent="0.55000000000000004">
      <c r="B340" s="20"/>
      <c r="C340" s="21"/>
      <c r="D340" s="22"/>
      <c r="E340" s="23"/>
      <c r="F340" s="23"/>
      <c r="G340" s="23"/>
      <c r="H340" s="23"/>
      <c r="I340" s="91"/>
      <c r="J340" s="92"/>
      <c r="K340" s="87"/>
      <c r="L340" s="87"/>
      <c r="M340" s="4"/>
      <c r="N340" s="4"/>
    </row>
    <row r="341" spans="2:14" ht="19.5" hidden="1" customHeight="1" thickBot="1" x14ac:dyDescent="0.55000000000000004">
      <c r="B341" s="20"/>
      <c r="C341" s="21"/>
      <c r="D341" s="22"/>
      <c r="E341" s="23"/>
      <c r="F341" s="23"/>
      <c r="G341" s="23"/>
      <c r="H341" s="23"/>
      <c r="I341" s="91"/>
      <c r="J341" s="92"/>
      <c r="K341" s="87"/>
      <c r="L341" s="87"/>
      <c r="M341" s="4"/>
      <c r="N341" s="4"/>
    </row>
    <row r="342" spans="2:14" ht="19.5" hidden="1" customHeight="1" thickBot="1" x14ac:dyDescent="0.55000000000000004">
      <c r="B342" s="20"/>
      <c r="C342" s="21"/>
      <c r="D342" s="22"/>
      <c r="E342" s="23"/>
      <c r="F342" s="23"/>
      <c r="G342" s="23"/>
      <c r="H342" s="23"/>
      <c r="I342" s="91"/>
      <c r="J342" s="92"/>
      <c r="K342" s="87"/>
      <c r="L342" s="87"/>
      <c r="M342" s="4"/>
      <c r="N342" s="4"/>
    </row>
    <row r="343" spans="2:14" ht="19.5" hidden="1" customHeight="1" thickBot="1" x14ac:dyDescent="0.55000000000000004">
      <c r="B343" s="20"/>
      <c r="C343" s="21"/>
      <c r="D343" s="22"/>
      <c r="E343" s="23"/>
      <c r="F343" s="23"/>
      <c r="G343" s="23"/>
      <c r="H343" s="23"/>
      <c r="I343" s="91"/>
      <c r="J343" s="92"/>
      <c r="K343" s="87"/>
      <c r="L343" s="87"/>
      <c r="M343" s="4"/>
      <c r="N343" s="4"/>
    </row>
    <row r="344" spans="2:14" ht="19.5" hidden="1" customHeight="1" thickBot="1" x14ac:dyDescent="0.55000000000000004">
      <c r="B344" s="20"/>
      <c r="C344" s="21"/>
      <c r="D344" s="22"/>
      <c r="E344" s="23"/>
      <c r="F344" s="23"/>
      <c r="G344" s="23"/>
      <c r="H344" s="23"/>
      <c r="I344" s="91"/>
      <c r="J344" s="92"/>
      <c r="K344" s="87"/>
      <c r="L344" s="87"/>
      <c r="M344" s="4"/>
      <c r="N344" s="4"/>
    </row>
    <row r="345" spans="2:14" ht="19.5" hidden="1" customHeight="1" thickBot="1" x14ac:dyDescent="0.55000000000000004">
      <c r="B345" s="20"/>
      <c r="C345" s="21"/>
      <c r="D345" s="22"/>
      <c r="E345" s="23"/>
      <c r="F345" s="23"/>
      <c r="G345" s="23"/>
      <c r="H345" s="23"/>
      <c r="I345" s="91"/>
      <c r="J345" s="92"/>
      <c r="K345" s="87"/>
      <c r="L345" s="87"/>
      <c r="M345" s="4"/>
      <c r="N345" s="4"/>
    </row>
    <row r="346" spans="2:14" ht="19.5" hidden="1" customHeight="1" thickBot="1" x14ac:dyDescent="0.55000000000000004">
      <c r="B346" s="20"/>
      <c r="C346" s="21"/>
      <c r="D346" s="22"/>
      <c r="E346" s="23"/>
      <c r="F346" s="23"/>
      <c r="G346" s="23"/>
      <c r="H346" s="23"/>
      <c r="I346" s="91"/>
      <c r="J346" s="92"/>
      <c r="K346" s="87"/>
      <c r="L346" s="87"/>
      <c r="M346" s="4"/>
      <c r="N346" s="4"/>
    </row>
    <row r="347" spans="2:14" ht="19.5" hidden="1" customHeight="1" thickBot="1" x14ac:dyDescent="0.55000000000000004">
      <c r="B347" s="20"/>
      <c r="C347" s="21"/>
      <c r="D347" s="22"/>
      <c r="E347" s="23"/>
      <c r="F347" s="23"/>
      <c r="G347" s="23"/>
      <c r="H347" s="23"/>
      <c r="I347" s="91"/>
      <c r="J347" s="92"/>
      <c r="K347" s="87"/>
      <c r="L347" s="87"/>
      <c r="M347" s="4"/>
      <c r="N347" s="4"/>
    </row>
    <row r="348" spans="2:14" ht="19.5" hidden="1" customHeight="1" thickBot="1" x14ac:dyDescent="0.55000000000000004">
      <c r="B348" s="20"/>
      <c r="C348" s="21"/>
      <c r="D348" s="22"/>
      <c r="E348" s="23"/>
      <c r="F348" s="23"/>
      <c r="G348" s="23"/>
      <c r="H348" s="23"/>
      <c r="I348" s="91"/>
      <c r="J348" s="92"/>
      <c r="K348" s="87"/>
      <c r="L348" s="87"/>
      <c r="M348" s="4"/>
      <c r="N348" s="4"/>
    </row>
    <row r="349" spans="2:14" ht="19.5" hidden="1" customHeight="1" thickBot="1" x14ac:dyDescent="0.55000000000000004">
      <c r="B349" s="20"/>
      <c r="C349" s="21"/>
      <c r="D349" s="22"/>
      <c r="E349" s="23"/>
      <c r="F349" s="23"/>
      <c r="G349" s="23"/>
      <c r="H349" s="23"/>
      <c r="I349" s="91"/>
      <c r="J349" s="92"/>
      <c r="K349" s="87"/>
      <c r="L349" s="87"/>
      <c r="M349" s="4"/>
      <c r="N349" s="4"/>
    </row>
    <row r="350" spans="2:14" ht="19.5" hidden="1" customHeight="1" thickBot="1" x14ac:dyDescent="0.55000000000000004">
      <c r="B350" s="20"/>
      <c r="C350" s="21"/>
      <c r="D350" s="22"/>
      <c r="E350" s="23"/>
      <c r="F350" s="23"/>
      <c r="G350" s="23"/>
      <c r="H350" s="23"/>
      <c r="I350" s="91"/>
      <c r="J350" s="92"/>
      <c r="K350" s="87"/>
      <c r="L350" s="87"/>
      <c r="M350" s="4"/>
      <c r="N350" s="4"/>
    </row>
    <row r="351" spans="2:14" ht="19.5" hidden="1" customHeight="1" thickBot="1" x14ac:dyDescent="0.55000000000000004">
      <c r="B351" s="20"/>
      <c r="C351" s="21"/>
      <c r="D351" s="22"/>
      <c r="E351" s="23"/>
      <c r="F351" s="23"/>
      <c r="G351" s="23"/>
      <c r="H351" s="23"/>
      <c r="I351" s="91"/>
      <c r="J351" s="92"/>
      <c r="K351" s="87"/>
      <c r="L351" s="87"/>
      <c r="M351" s="4"/>
      <c r="N351" s="4"/>
    </row>
    <row r="352" spans="2:14" ht="19.5" hidden="1" customHeight="1" thickBot="1" x14ac:dyDescent="0.55000000000000004">
      <c r="B352" s="20"/>
      <c r="C352" s="21"/>
      <c r="D352" s="22"/>
      <c r="E352" s="23"/>
      <c r="F352" s="23"/>
      <c r="G352" s="23"/>
      <c r="H352" s="23"/>
      <c r="I352" s="91"/>
      <c r="J352" s="92"/>
      <c r="K352" s="87"/>
      <c r="L352" s="87"/>
      <c r="M352" s="4"/>
      <c r="N352" s="4"/>
    </row>
    <row r="353" spans="2:14" ht="19.5" hidden="1" customHeight="1" thickBot="1" x14ac:dyDescent="0.55000000000000004">
      <c r="B353" s="20"/>
      <c r="C353" s="21"/>
      <c r="D353" s="22"/>
      <c r="E353" s="23"/>
      <c r="F353" s="23"/>
      <c r="G353" s="23"/>
      <c r="H353" s="23"/>
      <c r="I353" s="91"/>
      <c r="J353" s="92"/>
      <c r="K353" s="87"/>
      <c r="L353" s="87"/>
      <c r="M353" s="4"/>
      <c r="N353" s="4"/>
    </row>
    <row r="354" spans="2:14" ht="19.5" hidden="1" customHeight="1" thickBot="1" x14ac:dyDescent="0.55000000000000004">
      <c r="B354" s="20"/>
      <c r="C354" s="21"/>
      <c r="D354" s="22"/>
      <c r="E354" s="23"/>
      <c r="F354" s="23"/>
      <c r="G354" s="23"/>
      <c r="H354" s="23"/>
      <c r="I354" s="91"/>
      <c r="J354" s="92"/>
      <c r="K354" s="87"/>
      <c r="L354" s="87"/>
      <c r="M354" s="4"/>
      <c r="N354" s="4"/>
    </row>
    <row r="355" spans="2:14" ht="19.5" hidden="1" customHeight="1" thickBot="1" x14ac:dyDescent="0.55000000000000004">
      <c r="B355" s="20"/>
      <c r="C355" s="21"/>
      <c r="D355" s="22"/>
      <c r="E355" s="23"/>
      <c r="F355" s="23"/>
      <c r="G355" s="23"/>
      <c r="H355" s="23"/>
      <c r="I355" s="91"/>
      <c r="J355" s="92"/>
      <c r="K355" s="87"/>
      <c r="L355" s="87"/>
      <c r="M355" s="4"/>
      <c r="N355" s="4"/>
    </row>
    <row r="356" spans="2:14" ht="19.5" hidden="1" customHeight="1" thickBot="1" x14ac:dyDescent="0.55000000000000004">
      <c r="B356" s="20"/>
      <c r="C356" s="21"/>
      <c r="D356" s="22"/>
      <c r="E356" s="23"/>
      <c r="F356" s="23"/>
      <c r="G356" s="23"/>
      <c r="H356" s="23"/>
      <c r="I356" s="91"/>
      <c r="J356" s="92"/>
      <c r="K356" s="87"/>
      <c r="L356" s="87"/>
      <c r="M356" s="4"/>
      <c r="N356" s="4"/>
    </row>
    <row r="357" spans="2:14" ht="19.5" hidden="1" customHeight="1" thickBot="1" x14ac:dyDescent="0.55000000000000004">
      <c r="B357" s="20"/>
      <c r="C357" s="21"/>
      <c r="D357" s="22"/>
      <c r="E357" s="23"/>
      <c r="F357" s="23"/>
      <c r="G357" s="23"/>
      <c r="H357" s="23"/>
      <c r="I357" s="91"/>
      <c r="J357" s="92"/>
      <c r="K357" s="87"/>
      <c r="L357" s="87"/>
      <c r="M357" s="4"/>
      <c r="N357" s="4"/>
    </row>
    <row r="358" spans="2:14" ht="19.5" hidden="1" customHeight="1" thickBot="1" x14ac:dyDescent="0.55000000000000004">
      <c r="B358" s="20"/>
      <c r="C358" s="21"/>
      <c r="D358" s="22"/>
      <c r="E358" s="23"/>
      <c r="F358" s="23"/>
      <c r="G358" s="23"/>
      <c r="H358" s="23"/>
      <c r="I358" s="91"/>
      <c r="J358" s="92"/>
      <c r="K358" s="87"/>
      <c r="L358" s="87"/>
      <c r="M358" s="4"/>
      <c r="N358" s="4"/>
    </row>
    <row r="359" spans="2:14" ht="19.5" hidden="1" customHeight="1" thickBot="1" x14ac:dyDescent="0.55000000000000004">
      <c r="B359" s="20"/>
      <c r="C359" s="21"/>
      <c r="D359" s="22"/>
      <c r="E359" s="23"/>
      <c r="F359" s="23"/>
      <c r="G359" s="23"/>
      <c r="H359" s="23"/>
      <c r="I359" s="91"/>
      <c r="J359" s="92"/>
      <c r="K359" s="87"/>
      <c r="L359" s="87"/>
      <c r="M359" s="4"/>
      <c r="N359" s="4"/>
    </row>
    <row r="360" spans="2:14" ht="19.5" hidden="1" customHeight="1" thickBot="1" x14ac:dyDescent="0.55000000000000004">
      <c r="B360" s="20"/>
      <c r="C360" s="21"/>
      <c r="D360" s="22"/>
      <c r="E360" s="23"/>
      <c r="F360" s="23"/>
      <c r="G360" s="23"/>
      <c r="H360" s="23"/>
      <c r="I360" s="91"/>
      <c r="J360" s="92"/>
      <c r="K360" s="87"/>
      <c r="L360" s="87"/>
      <c r="M360" s="4"/>
      <c r="N360" s="4"/>
    </row>
    <row r="361" spans="2:14" ht="19.5" hidden="1" customHeight="1" thickBot="1" x14ac:dyDescent="0.55000000000000004">
      <c r="B361" s="20"/>
      <c r="C361" s="21"/>
      <c r="D361" s="22"/>
      <c r="E361" s="23"/>
      <c r="F361" s="23"/>
      <c r="G361" s="23"/>
      <c r="H361" s="23"/>
      <c r="I361" s="91"/>
      <c r="J361" s="92"/>
      <c r="K361" s="87"/>
      <c r="L361" s="87"/>
      <c r="M361" s="4"/>
      <c r="N361" s="4"/>
    </row>
    <row r="362" spans="2:14" ht="19.5" hidden="1" customHeight="1" thickBot="1" x14ac:dyDescent="0.55000000000000004">
      <c r="B362" s="20"/>
      <c r="C362" s="21"/>
      <c r="D362" s="22"/>
      <c r="E362" s="23"/>
      <c r="F362" s="23"/>
      <c r="G362" s="23"/>
      <c r="H362" s="23"/>
      <c r="I362" s="91"/>
      <c r="J362" s="92"/>
      <c r="K362" s="87"/>
      <c r="L362" s="87"/>
      <c r="M362" s="4"/>
      <c r="N362" s="4"/>
    </row>
    <row r="363" spans="2:14" ht="19.5" hidden="1" customHeight="1" thickBot="1" x14ac:dyDescent="0.55000000000000004">
      <c r="B363" s="20"/>
      <c r="C363" s="21"/>
      <c r="D363" s="22"/>
      <c r="E363" s="23"/>
      <c r="F363" s="23"/>
      <c r="G363" s="23"/>
      <c r="H363" s="23"/>
      <c r="I363" s="91"/>
      <c r="J363" s="92"/>
      <c r="K363" s="87"/>
      <c r="L363" s="87"/>
      <c r="M363" s="4"/>
      <c r="N363" s="4"/>
    </row>
    <row r="364" spans="2:14" ht="19.5" hidden="1" customHeight="1" thickBot="1" x14ac:dyDescent="0.55000000000000004">
      <c r="B364" s="20"/>
      <c r="C364" s="21"/>
      <c r="D364" s="22"/>
      <c r="E364" s="23"/>
      <c r="F364" s="23"/>
      <c r="G364" s="23"/>
      <c r="H364" s="23"/>
      <c r="I364" s="91"/>
      <c r="J364" s="92"/>
      <c r="K364" s="87"/>
      <c r="L364" s="87"/>
      <c r="M364" s="4"/>
      <c r="N364" s="4"/>
    </row>
    <row r="365" spans="2:14" ht="19.5" hidden="1" customHeight="1" thickBot="1" x14ac:dyDescent="0.55000000000000004">
      <c r="B365" s="20"/>
      <c r="C365" s="21"/>
      <c r="D365" s="22"/>
      <c r="E365" s="23"/>
      <c r="F365" s="23"/>
      <c r="G365" s="23"/>
      <c r="H365" s="23"/>
      <c r="I365" s="91"/>
      <c r="J365" s="92"/>
      <c r="K365" s="87"/>
      <c r="L365" s="87"/>
      <c r="M365" s="4"/>
      <c r="N365" s="4"/>
    </row>
    <row r="366" spans="2:14" ht="19.5" hidden="1" customHeight="1" thickBot="1" x14ac:dyDescent="0.55000000000000004">
      <c r="B366" s="20"/>
      <c r="C366" s="21"/>
      <c r="D366" s="22"/>
      <c r="E366" s="23"/>
      <c r="F366" s="23"/>
      <c r="G366" s="23"/>
      <c r="H366" s="23"/>
      <c r="I366" s="91"/>
      <c r="J366" s="92"/>
      <c r="K366" s="87"/>
      <c r="L366" s="87"/>
      <c r="M366" s="4"/>
      <c r="N366" s="4"/>
    </row>
    <row r="367" spans="2:14" ht="19.5" hidden="1" customHeight="1" thickBot="1" x14ac:dyDescent="0.55000000000000004">
      <c r="B367" s="20"/>
      <c r="C367" s="21"/>
      <c r="D367" s="22"/>
      <c r="E367" s="23"/>
      <c r="F367" s="23"/>
      <c r="G367" s="23"/>
      <c r="H367" s="23"/>
      <c r="I367" s="91"/>
      <c r="J367" s="92"/>
      <c r="K367" s="87"/>
      <c r="L367" s="87"/>
      <c r="N367" s="89"/>
    </row>
    <row r="368" spans="2:14" ht="19.5" hidden="1" customHeight="1" x14ac:dyDescent="0.5">
      <c r="B368" s="20"/>
      <c r="C368" s="21"/>
      <c r="D368" s="22"/>
      <c r="E368" s="23"/>
      <c r="F368" s="23"/>
      <c r="G368" s="23"/>
      <c r="H368" s="23"/>
      <c r="I368" s="91"/>
      <c r="J368" s="92"/>
      <c r="K368" s="87"/>
      <c r="L368" s="87"/>
      <c r="N368" s="89"/>
    </row>
    <row r="369" spans="2:14" ht="15" hidden="1" customHeight="1" x14ac:dyDescent="0.45">
      <c r="B369" s="12"/>
      <c r="C369" s="13"/>
      <c r="D369" s="13"/>
      <c r="E369" s="12"/>
      <c r="F369" s="13"/>
      <c r="G369" s="13"/>
      <c r="H369" s="13"/>
      <c r="I369" s="14"/>
      <c r="J369" s="14"/>
      <c r="K369" s="14"/>
      <c r="L369" s="14"/>
      <c r="N369" s="89"/>
    </row>
    <row r="370" spans="2:14" ht="15" hidden="1" customHeight="1" x14ac:dyDescent="0.45">
      <c r="B370" s="12"/>
      <c r="C370" s="13"/>
      <c r="D370" s="13"/>
      <c r="E370" s="12"/>
      <c r="F370" s="13"/>
      <c r="G370" s="13"/>
      <c r="H370" s="13"/>
      <c r="I370" s="14"/>
      <c r="J370" s="14"/>
      <c r="K370" s="14"/>
      <c r="L370" s="14"/>
      <c r="N370" s="89"/>
    </row>
    <row r="371" spans="2:14" ht="15" hidden="1" customHeight="1" x14ac:dyDescent="0.45">
      <c r="B371" s="12"/>
      <c r="C371" s="13"/>
      <c r="D371" s="13"/>
      <c r="E371" s="12"/>
      <c r="F371" s="13"/>
      <c r="G371" s="13"/>
      <c r="H371" s="13"/>
      <c r="I371" s="14"/>
      <c r="J371" s="14"/>
      <c r="K371" s="14"/>
      <c r="L371" s="14"/>
      <c r="N371" s="89"/>
    </row>
    <row r="372" spans="2:14" hidden="1" x14ac:dyDescent="0.45">
      <c r="B372" s="12"/>
      <c r="C372" s="13"/>
      <c r="D372" s="13"/>
      <c r="E372" s="12"/>
      <c r="F372" s="13"/>
      <c r="G372" s="13"/>
      <c r="H372" s="13"/>
      <c r="I372" s="14"/>
      <c r="J372" s="14"/>
      <c r="K372" s="14"/>
      <c r="L372" s="14"/>
      <c r="N372" s="89"/>
    </row>
    <row r="373" spans="2:14" hidden="1" x14ac:dyDescent="0.45">
      <c r="B373" s="12"/>
      <c r="C373" s="13"/>
      <c r="D373" s="13"/>
      <c r="E373" s="12"/>
      <c r="F373" s="13"/>
      <c r="G373" s="13"/>
      <c r="H373" s="13"/>
      <c r="I373" s="14"/>
      <c r="J373" s="14"/>
      <c r="K373" s="14"/>
      <c r="L373" s="14"/>
      <c r="N373" s="89"/>
    </row>
    <row r="374" spans="2:14" hidden="1" x14ac:dyDescent="0.45">
      <c r="B374" s="12"/>
      <c r="C374" s="13"/>
      <c r="D374" s="13"/>
      <c r="E374" s="12"/>
      <c r="F374" s="13"/>
      <c r="G374" s="13"/>
      <c r="H374" s="13"/>
      <c r="I374" s="14"/>
      <c r="J374" s="14"/>
      <c r="K374" s="14"/>
      <c r="L374" s="14"/>
      <c r="N374" s="89"/>
    </row>
    <row r="375" spans="2:14" hidden="1" x14ac:dyDescent="0.45">
      <c r="B375" s="12"/>
      <c r="C375" s="13"/>
      <c r="D375" s="13"/>
      <c r="E375" s="12"/>
      <c r="F375" s="13"/>
      <c r="G375" s="13"/>
      <c r="H375" s="13"/>
      <c r="I375" s="14"/>
      <c r="J375" s="14"/>
      <c r="K375" s="14"/>
      <c r="L375" s="14"/>
      <c r="N375" s="89"/>
    </row>
    <row r="376" spans="2:14" hidden="1" x14ac:dyDescent="0.45">
      <c r="B376" s="12"/>
      <c r="C376" s="13"/>
      <c r="D376" s="13"/>
      <c r="E376" s="12"/>
      <c r="F376" s="13"/>
      <c r="G376" s="13"/>
      <c r="H376" s="13"/>
      <c r="I376" s="14"/>
      <c r="J376" s="14"/>
      <c r="K376" s="14"/>
      <c r="L376" s="14"/>
      <c r="N376" s="89"/>
    </row>
    <row r="377" spans="2:14" hidden="1" x14ac:dyDescent="0.45">
      <c r="B377" s="12"/>
      <c r="C377" s="13"/>
      <c r="D377" s="13"/>
      <c r="E377" s="12"/>
      <c r="F377" s="13"/>
      <c r="G377" s="13"/>
      <c r="H377" s="13"/>
      <c r="I377" s="14"/>
      <c r="J377" s="14"/>
      <c r="K377" s="14"/>
      <c r="L377" s="14"/>
      <c r="N377" s="89"/>
    </row>
    <row r="378" spans="2:14" hidden="1" x14ac:dyDescent="0.45">
      <c r="B378" s="12"/>
      <c r="C378" s="13"/>
      <c r="D378" s="13"/>
      <c r="E378" s="12"/>
      <c r="F378" s="13"/>
      <c r="G378" s="13"/>
      <c r="H378" s="13"/>
      <c r="I378" s="14"/>
      <c r="J378" s="14"/>
      <c r="K378" s="14"/>
      <c r="L378" s="14"/>
      <c r="N378" s="89"/>
    </row>
    <row r="379" spans="2:14" hidden="1" x14ac:dyDescent="0.45">
      <c r="B379" s="12"/>
      <c r="C379" s="13"/>
      <c r="D379" s="13"/>
      <c r="E379" s="12"/>
      <c r="F379" s="13"/>
      <c r="G379" s="13"/>
      <c r="H379" s="13"/>
      <c r="I379" s="14"/>
      <c r="J379" s="14"/>
      <c r="K379" s="14"/>
      <c r="L379" s="14"/>
      <c r="N379" s="89"/>
    </row>
    <row r="380" spans="2:14" hidden="1" x14ac:dyDescent="0.45">
      <c r="B380" s="12"/>
      <c r="C380" s="13"/>
      <c r="D380" s="13"/>
      <c r="E380" s="12"/>
      <c r="F380" s="13"/>
      <c r="G380" s="13"/>
      <c r="H380" s="13"/>
      <c r="I380" s="14"/>
      <c r="J380" s="14"/>
      <c r="K380" s="14"/>
      <c r="L380" s="14"/>
      <c r="N380" s="89"/>
    </row>
    <row r="381" spans="2:14" hidden="1" x14ac:dyDescent="0.45">
      <c r="B381" s="12"/>
      <c r="C381" s="13"/>
      <c r="D381" s="13"/>
      <c r="E381" s="12"/>
      <c r="F381" s="13"/>
      <c r="G381" s="13"/>
      <c r="H381" s="13"/>
      <c r="I381" s="14"/>
      <c r="J381" s="14"/>
      <c r="K381" s="14"/>
      <c r="L381" s="14"/>
      <c r="N381" s="89"/>
    </row>
    <row r="382" spans="2:14" hidden="1" x14ac:dyDescent="0.45">
      <c r="B382" s="12"/>
      <c r="C382" s="13"/>
      <c r="D382" s="13"/>
      <c r="E382" s="12"/>
      <c r="F382" s="13"/>
      <c r="G382" s="13"/>
      <c r="H382" s="13"/>
      <c r="I382" s="14"/>
      <c r="J382" s="14"/>
      <c r="K382" s="14"/>
      <c r="L382" s="14"/>
      <c r="N382" s="89"/>
    </row>
    <row r="383" spans="2:14" hidden="1" x14ac:dyDescent="0.45">
      <c r="B383" s="12"/>
      <c r="C383" s="13"/>
      <c r="D383" s="13"/>
      <c r="E383" s="12"/>
      <c r="F383" s="13"/>
      <c r="G383" s="13"/>
      <c r="H383" s="13"/>
      <c r="I383" s="14"/>
      <c r="J383" s="14"/>
      <c r="K383" s="14"/>
      <c r="L383" s="14"/>
      <c r="N383" s="89"/>
    </row>
    <row r="384" spans="2:14" hidden="1" x14ac:dyDescent="0.45">
      <c r="B384" s="12"/>
      <c r="C384" s="13"/>
      <c r="D384" s="13"/>
      <c r="E384" s="12"/>
      <c r="F384" s="13"/>
      <c r="G384" s="13"/>
      <c r="H384" s="13"/>
      <c r="I384" s="14"/>
      <c r="J384" s="14"/>
      <c r="K384" s="14"/>
      <c r="L384" s="14"/>
      <c r="N384" s="89"/>
    </row>
    <row r="385" spans="2:14" hidden="1" x14ac:dyDescent="0.45">
      <c r="B385" s="12"/>
      <c r="C385" s="13"/>
      <c r="D385" s="13"/>
      <c r="E385" s="12"/>
      <c r="F385" s="13"/>
      <c r="G385" s="13"/>
      <c r="H385" s="13"/>
      <c r="I385" s="14"/>
      <c r="J385" s="14"/>
      <c r="K385" s="14"/>
      <c r="L385" s="14"/>
      <c r="N385" s="89"/>
    </row>
    <row r="386" spans="2:14" hidden="1" x14ac:dyDescent="0.45">
      <c r="B386" s="12"/>
      <c r="C386" s="13"/>
      <c r="D386" s="13"/>
      <c r="E386" s="12"/>
      <c r="F386" s="13"/>
      <c r="G386" s="13"/>
      <c r="H386" s="13"/>
      <c r="I386" s="14"/>
      <c r="J386" s="14"/>
      <c r="K386" s="14"/>
      <c r="L386" s="14"/>
      <c r="N386" s="89"/>
    </row>
    <row r="387" spans="2:14" hidden="1" x14ac:dyDescent="0.45">
      <c r="B387" s="12"/>
      <c r="C387" s="13"/>
      <c r="D387" s="13"/>
      <c r="E387" s="12"/>
      <c r="F387" s="13"/>
      <c r="G387" s="13"/>
      <c r="H387" s="13"/>
      <c r="I387" s="14"/>
      <c r="J387" s="14"/>
      <c r="K387" s="14"/>
      <c r="L387" s="14"/>
      <c r="N387" s="89"/>
    </row>
    <row r="388" spans="2:14" hidden="1" x14ac:dyDescent="0.45">
      <c r="B388" s="12"/>
      <c r="C388" s="13"/>
      <c r="D388" s="13"/>
      <c r="E388" s="12"/>
      <c r="F388" s="13"/>
      <c r="G388" s="13"/>
      <c r="H388" s="13"/>
      <c r="I388" s="14"/>
      <c r="J388" s="14"/>
      <c r="K388" s="14"/>
      <c r="L388" s="14"/>
      <c r="N388" s="89"/>
    </row>
    <row r="389" spans="2:14" hidden="1" x14ac:dyDescent="0.45">
      <c r="B389" s="12"/>
      <c r="C389" s="13"/>
      <c r="D389" s="13"/>
      <c r="E389" s="12"/>
      <c r="F389" s="13"/>
      <c r="G389" s="13"/>
      <c r="H389" s="13"/>
      <c r="I389" s="14"/>
      <c r="J389" s="14"/>
      <c r="K389" s="14"/>
      <c r="L389" s="14"/>
      <c r="N389" s="89"/>
    </row>
    <row r="390" spans="2:14" hidden="1" x14ac:dyDescent="0.45">
      <c r="B390" s="12"/>
      <c r="C390" s="13"/>
      <c r="D390" s="13"/>
      <c r="E390" s="12"/>
      <c r="F390" s="13"/>
      <c r="G390" s="13"/>
      <c r="H390" s="13"/>
      <c r="I390" s="14"/>
      <c r="J390" s="14"/>
      <c r="K390" s="14"/>
      <c r="L390" s="14"/>
      <c r="N390" s="89"/>
    </row>
    <row r="391" spans="2:14" hidden="1" x14ac:dyDescent="0.45">
      <c r="B391" s="12"/>
      <c r="C391" s="13"/>
      <c r="D391" s="13"/>
      <c r="E391" s="12"/>
      <c r="F391" s="13"/>
      <c r="G391" s="13"/>
      <c r="H391" s="13"/>
      <c r="I391" s="14"/>
      <c r="J391" s="14"/>
      <c r="K391" s="14"/>
      <c r="L391" s="14"/>
      <c r="N391" s="89"/>
    </row>
    <row r="392" spans="2:14" hidden="1" x14ac:dyDescent="0.45">
      <c r="B392" s="12"/>
      <c r="C392" s="13"/>
      <c r="D392" s="13"/>
      <c r="E392" s="12"/>
      <c r="F392" s="13"/>
      <c r="G392" s="13"/>
      <c r="H392" s="13"/>
      <c r="I392" s="14"/>
      <c r="J392" s="14"/>
      <c r="K392" s="14"/>
      <c r="L392" s="14"/>
      <c r="N392" s="89"/>
    </row>
    <row r="393" spans="2:14" hidden="1" x14ac:dyDescent="0.45">
      <c r="B393" s="12"/>
      <c r="C393" s="13"/>
      <c r="D393" s="13"/>
      <c r="E393" s="12"/>
      <c r="F393" s="13"/>
      <c r="G393" s="13"/>
      <c r="H393" s="13"/>
      <c r="I393" s="14"/>
      <c r="J393" s="14"/>
      <c r="K393" s="14"/>
      <c r="L393" s="14"/>
      <c r="N393" s="89"/>
    </row>
    <row r="394" spans="2:14" hidden="1" x14ac:dyDescent="0.45">
      <c r="B394" s="12"/>
      <c r="C394" s="13"/>
      <c r="D394" s="13"/>
      <c r="E394" s="12"/>
      <c r="F394" s="13"/>
      <c r="G394" s="13"/>
      <c r="H394" s="13"/>
      <c r="I394" s="14"/>
      <c r="J394" s="14"/>
      <c r="K394" s="14"/>
      <c r="L394" s="14"/>
      <c r="N394" s="89"/>
    </row>
    <row r="395" spans="2:14" hidden="1" x14ac:dyDescent="0.45">
      <c r="B395" s="12"/>
      <c r="C395" s="13"/>
      <c r="D395" s="13"/>
      <c r="E395" s="12"/>
      <c r="F395" s="13"/>
      <c r="G395" s="13"/>
      <c r="H395" s="13"/>
      <c r="I395" s="14"/>
      <c r="J395" s="14"/>
      <c r="K395" s="14"/>
      <c r="L395" s="14"/>
      <c r="N395" s="89"/>
    </row>
    <row r="396" spans="2:14" hidden="1" x14ac:dyDescent="0.45">
      <c r="B396" s="12"/>
      <c r="C396" s="13"/>
      <c r="D396" s="13"/>
      <c r="E396" s="12"/>
      <c r="F396" s="13"/>
      <c r="G396" s="13"/>
      <c r="H396" s="13"/>
      <c r="I396" s="14"/>
      <c r="J396" s="14"/>
      <c r="K396" s="14"/>
      <c r="L396" s="14"/>
      <c r="N396" s="89"/>
    </row>
    <row r="397" spans="2:14" hidden="1" x14ac:dyDescent="0.45">
      <c r="B397" s="12"/>
      <c r="C397" s="13"/>
      <c r="D397" s="13"/>
      <c r="E397" s="12"/>
      <c r="F397" s="13"/>
      <c r="G397" s="13"/>
      <c r="H397" s="13"/>
      <c r="I397" s="14"/>
      <c r="J397" s="14"/>
      <c r="K397" s="14"/>
      <c r="L397" s="14"/>
      <c r="N397" s="89"/>
    </row>
    <row r="398" spans="2:14" hidden="1" x14ac:dyDescent="0.45">
      <c r="B398" s="12"/>
      <c r="C398" s="13"/>
      <c r="D398" s="13"/>
      <c r="E398" s="12"/>
      <c r="F398" s="13"/>
      <c r="G398" s="13"/>
      <c r="H398" s="13"/>
      <c r="I398" s="14"/>
      <c r="J398" s="14"/>
      <c r="K398" s="14"/>
      <c r="L398" s="14"/>
      <c r="N398" s="89"/>
    </row>
    <row r="399" spans="2:14" hidden="1" x14ac:dyDescent="0.45">
      <c r="B399" s="12"/>
      <c r="C399" s="13"/>
      <c r="D399" s="13"/>
      <c r="E399" s="12"/>
      <c r="F399" s="13"/>
      <c r="G399" s="13"/>
      <c r="H399" s="13"/>
      <c r="I399" s="14"/>
      <c r="J399" s="14"/>
      <c r="K399" s="14"/>
      <c r="L399" s="14"/>
      <c r="N399" s="89"/>
    </row>
    <row r="400" spans="2:14" hidden="1" x14ac:dyDescent="0.45">
      <c r="B400" s="12"/>
      <c r="C400" s="13"/>
      <c r="D400" s="13"/>
      <c r="E400" s="12"/>
      <c r="F400" s="13"/>
      <c r="G400" s="13"/>
      <c r="H400" s="13"/>
      <c r="I400" s="14"/>
      <c r="J400" s="14"/>
      <c r="K400" s="14"/>
      <c r="L400" s="14"/>
      <c r="N400" s="89"/>
    </row>
    <row r="401" spans="2:14" hidden="1" x14ac:dyDescent="0.45">
      <c r="B401" s="12"/>
      <c r="C401" s="13"/>
      <c r="D401" s="13"/>
      <c r="E401" s="12"/>
      <c r="F401" s="13"/>
      <c r="G401" s="13"/>
      <c r="H401" s="13"/>
      <c r="I401" s="14"/>
      <c r="J401" s="14"/>
      <c r="K401" s="14"/>
      <c r="L401" s="14"/>
      <c r="N401" s="89"/>
    </row>
    <row r="402" spans="2:14" hidden="1" x14ac:dyDescent="0.45">
      <c r="B402" s="12"/>
      <c r="C402" s="13"/>
      <c r="D402" s="13"/>
      <c r="E402" s="12"/>
      <c r="F402" s="13"/>
      <c r="G402" s="13"/>
      <c r="H402" s="13"/>
      <c r="I402" s="14"/>
      <c r="J402" s="14"/>
      <c r="K402" s="14"/>
      <c r="L402" s="14"/>
      <c r="N402" s="89"/>
    </row>
    <row r="403" spans="2:14" hidden="1" x14ac:dyDescent="0.45">
      <c r="B403" s="12"/>
      <c r="C403" s="13"/>
      <c r="D403" s="13"/>
      <c r="E403" s="12"/>
      <c r="F403" s="13"/>
      <c r="G403" s="13"/>
      <c r="H403" s="13"/>
      <c r="I403" s="14"/>
      <c r="J403" s="14"/>
      <c r="K403" s="14"/>
      <c r="L403" s="14"/>
      <c r="N403" s="89"/>
    </row>
    <row r="404" spans="2:14" hidden="1" x14ac:dyDescent="0.45">
      <c r="B404" s="12"/>
      <c r="C404" s="13"/>
      <c r="D404" s="13"/>
      <c r="E404" s="12"/>
      <c r="F404" s="13"/>
      <c r="G404" s="13"/>
      <c r="H404" s="13"/>
      <c r="I404" s="14"/>
      <c r="J404" s="14"/>
      <c r="K404" s="14"/>
      <c r="L404" s="14"/>
      <c r="N404" s="89"/>
    </row>
    <row r="405" spans="2:14" hidden="1" x14ac:dyDescent="0.45">
      <c r="B405" s="12"/>
      <c r="C405" s="13"/>
      <c r="D405" s="13"/>
      <c r="E405" s="12"/>
      <c r="F405" s="13"/>
      <c r="G405" s="13"/>
      <c r="H405" s="13"/>
      <c r="I405" s="14"/>
      <c r="J405" s="14"/>
      <c r="K405" s="14"/>
      <c r="L405" s="14"/>
      <c r="N405" s="89"/>
    </row>
    <row r="406" spans="2:14" hidden="1" x14ac:dyDescent="0.45">
      <c r="B406" s="12"/>
      <c r="C406" s="13"/>
      <c r="D406" s="13"/>
      <c r="E406" s="12"/>
      <c r="F406" s="13"/>
      <c r="G406" s="13"/>
      <c r="H406" s="13"/>
      <c r="I406" s="14"/>
      <c r="J406" s="14"/>
      <c r="K406" s="14"/>
      <c r="L406" s="14"/>
      <c r="N406" s="89"/>
    </row>
    <row r="407" spans="2:14" hidden="1" x14ac:dyDescent="0.45">
      <c r="B407" s="12"/>
      <c r="C407" s="13"/>
      <c r="D407" s="13"/>
      <c r="E407" s="12"/>
      <c r="F407" s="13"/>
      <c r="G407" s="13"/>
      <c r="H407" s="13"/>
      <c r="I407" s="14"/>
      <c r="J407" s="14"/>
      <c r="K407" s="14"/>
      <c r="L407" s="14"/>
      <c r="N407" s="89"/>
    </row>
    <row r="408" spans="2:14" hidden="1" x14ac:dyDescent="0.45">
      <c r="B408" s="12"/>
      <c r="C408" s="13"/>
      <c r="D408" s="13"/>
      <c r="E408" s="12"/>
      <c r="F408" s="13"/>
      <c r="G408" s="13"/>
      <c r="H408" s="13"/>
      <c r="I408" s="14"/>
      <c r="J408" s="14"/>
      <c r="K408" s="14"/>
      <c r="L408" s="14"/>
      <c r="N408" s="89"/>
    </row>
    <row r="409" spans="2:14" hidden="1" x14ac:dyDescent="0.45">
      <c r="B409" s="12"/>
      <c r="C409" s="13"/>
      <c r="D409" s="13"/>
      <c r="E409" s="12"/>
      <c r="F409" s="13"/>
      <c r="G409" s="13"/>
      <c r="H409" s="13"/>
      <c r="I409" s="14"/>
      <c r="J409" s="14"/>
      <c r="K409" s="14"/>
      <c r="L409" s="14"/>
      <c r="N409" s="89"/>
    </row>
    <row r="410" spans="2:14" hidden="1" x14ac:dyDescent="0.45">
      <c r="B410" s="12"/>
      <c r="C410" s="13"/>
      <c r="D410" s="13"/>
      <c r="E410" s="12"/>
      <c r="F410" s="13"/>
      <c r="G410" s="13"/>
      <c r="H410" s="13"/>
      <c r="I410" s="14"/>
      <c r="J410" s="14"/>
      <c r="K410" s="14"/>
      <c r="L410" s="14"/>
      <c r="N410" s="89"/>
    </row>
    <row r="411" spans="2:14" hidden="1" x14ac:dyDescent="0.45">
      <c r="B411" s="12"/>
      <c r="C411" s="13"/>
      <c r="D411" s="13"/>
      <c r="E411" s="12"/>
      <c r="F411" s="13"/>
      <c r="G411" s="13"/>
      <c r="H411" s="13"/>
      <c r="I411" s="14"/>
      <c r="J411" s="14"/>
      <c r="K411" s="14"/>
      <c r="L411" s="14"/>
      <c r="N411" s="89"/>
    </row>
    <row r="412" spans="2:14" hidden="1" x14ac:dyDescent="0.45">
      <c r="B412" s="12"/>
      <c r="C412" s="13"/>
      <c r="D412" s="13"/>
      <c r="E412" s="12"/>
      <c r="F412" s="13"/>
      <c r="G412" s="13"/>
      <c r="H412" s="13"/>
      <c r="I412" s="14"/>
      <c r="J412" s="14"/>
      <c r="K412" s="14"/>
      <c r="L412" s="14"/>
      <c r="N412" s="89"/>
    </row>
    <row r="413" spans="2:14" hidden="1" x14ac:dyDescent="0.45">
      <c r="B413" s="12"/>
      <c r="C413" s="13"/>
      <c r="D413" s="13"/>
      <c r="E413" s="12"/>
      <c r="F413" s="13"/>
      <c r="G413" s="13"/>
      <c r="H413" s="13"/>
      <c r="I413" s="14"/>
      <c r="J413" s="14"/>
      <c r="K413" s="14"/>
      <c r="L413" s="14"/>
      <c r="N413" s="89"/>
    </row>
    <row r="414" spans="2:14" hidden="1" x14ac:dyDescent="0.45">
      <c r="B414" s="12"/>
      <c r="C414" s="13"/>
      <c r="D414" s="13"/>
      <c r="E414" s="12"/>
      <c r="F414" s="13"/>
      <c r="G414" s="13"/>
      <c r="H414" s="13"/>
      <c r="I414" s="14"/>
      <c r="J414" s="14"/>
      <c r="K414" s="14"/>
      <c r="L414" s="14"/>
      <c r="N414" s="89"/>
    </row>
    <row r="415" spans="2:14" hidden="1" x14ac:dyDescent="0.45">
      <c r="B415" s="12"/>
      <c r="C415" s="13"/>
      <c r="D415" s="13"/>
      <c r="E415" s="12"/>
      <c r="F415" s="13"/>
      <c r="G415" s="13"/>
      <c r="H415" s="13"/>
      <c r="I415" s="14"/>
      <c r="J415" s="14"/>
      <c r="K415" s="14"/>
      <c r="L415" s="14"/>
      <c r="N415" s="89"/>
    </row>
    <row r="416" spans="2:14" hidden="1" x14ac:dyDescent="0.45">
      <c r="B416" s="12"/>
      <c r="C416" s="13"/>
      <c r="D416" s="13"/>
      <c r="E416" s="12"/>
      <c r="F416" s="13"/>
      <c r="G416" s="13"/>
      <c r="H416" s="13"/>
      <c r="I416" s="14"/>
      <c r="J416" s="14"/>
      <c r="K416" s="14"/>
      <c r="L416" s="14"/>
      <c r="N416" s="89"/>
    </row>
    <row r="417" spans="2:14" hidden="1" x14ac:dyDescent="0.45">
      <c r="B417" s="97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N417" s="89"/>
    </row>
    <row r="418" spans="2:14" ht="18" hidden="1" x14ac:dyDescent="0.55000000000000004">
      <c r="B418" s="95" t="s">
        <v>59</v>
      </c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N418" s="89"/>
    </row>
    <row r="419" spans="2:14" hidden="1" x14ac:dyDescent="0.45">
      <c r="B419" s="12"/>
      <c r="C419" s="13"/>
      <c r="D419" s="13"/>
      <c r="E419" s="12"/>
      <c r="F419" s="13"/>
      <c r="G419" s="13"/>
      <c r="H419" s="13"/>
      <c r="I419" s="14"/>
      <c r="J419" s="14"/>
      <c r="K419" s="14"/>
      <c r="L419" s="14"/>
      <c r="N419" s="89"/>
    </row>
    <row r="420" spans="2:14" hidden="1" x14ac:dyDescent="0.45">
      <c r="B420" s="12"/>
      <c r="C420" s="13"/>
      <c r="D420" s="13"/>
      <c r="E420" s="12"/>
      <c r="F420" s="13"/>
      <c r="G420" s="13"/>
      <c r="H420" s="13"/>
      <c r="I420" s="14"/>
      <c r="J420" s="14"/>
      <c r="K420" s="14"/>
      <c r="L420" s="14"/>
      <c r="N420" s="89"/>
    </row>
    <row r="421" spans="2:14" hidden="1" x14ac:dyDescent="0.45">
      <c r="N421" s="89"/>
    </row>
    <row r="422" spans="2:14" hidden="1" x14ac:dyDescent="0.45">
      <c r="N422" s="89"/>
    </row>
    <row r="423" spans="2:14" hidden="1" x14ac:dyDescent="0.45">
      <c r="N423" s="89"/>
    </row>
    <row r="424" spans="2:14" hidden="1" x14ac:dyDescent="0.45">
      <c r="N424" s="89"/>
    </row>
    <row r="425" spans="2:14" hidden="1" x14ac:dyDescent="0.45">
      <c r="N425" s="89"/>
    </row>
    <row r="426" spans="2:14" hidden="1" x14ac:dyDescent="0.45">
      <c r="N426" s="89"/>
    </row>
    <row r="427" spans="2:14" hidden="1" x14ac:dyDescent="0.45">
      <c r="N427" s="89"/>
    </row>
    <row r="428" spans="2:14" hidden="1" x14ac:dyDescent="0.45">
      <c r="N428" s="89"/>
    </row>
    <row r="429" spans="2:14" hidden="1" x14ac:dyDescent="0.45">
      <c r="N429" s="89"/>
    </row>
    <row r="430" spans="2:14" hidden="1" x14ac:dyDescent="0.45">
      <c r="N430" s="89"/>
    </row>
    <row r="431" spans="2:14" hidden="1" x14ac:dyDescent="0.45">
      <c r="N431" s="89"/>
    </row>
    <row r="432" spans="2:14" hidden="1" x14ac:dyDescent="0.45">
      <c r="N432" s="89"/>
    </row>
    <row r="433" spans="14:14" hidden="1" x14ac:dyDescent="0.45">
      <c r="N433" s="89"/>
    </row>
    <row r="434" spans="14:14" hidden="1" x14ac:dyDescent="0.45">
      <c r="N434" s="89"/>
    </row>
    <row r="435" spans="14:14" hidden="1" x14ac:dyDescent="0.45">
      <c r="N435" s="89"/>
    </row>
    <row r="436" spans="14:14" hidden="1" x14ac:dyDescent="0.45">
      <c r="N436" s="89"/>
    </row>
    <row r="437" spans="14:14" hidden="1" x14ac:dyDescent="0.45">
      <c r="N437" s="89"/>
    </row>
    <row r="438" spans="14:14" hidden="1" x14ac:dyDescent="0.45">
      <c r="N438" s="89"/>
    </row>
    <row r="439" spans="14:14" hidden="1" x14ac:dyDescent="0.45">
      <c r="N439" s="89"/>
    </row>
    <row r="440" spans="14:14" hidden="1" x14ac:dyDescent="0.45">
      <c r="N440" s="89"/>
    </row>
    <row r="441" spans="14:14" hidden="1" x14ac:dyDescent="0.45">
      <c r="N441" s="89"/>
    </row>
    <row r="442" spans="14:14" hidden="1" x14ac:dyDescent="0.45">
      <c r="N442" s="89"/>
    </row>
    <row r="443" spans="14:14" hidden="1" x14ac:dyDescent="0.45">
      <c r="N443" s="89"/>
    </row>
    <row r="444" spans="14:14" hidden="1" x14ac:dyDescent="0.45">
      <c r="N444" s="89"/>
    </row>
    <row r="445" spans="14:14" hidden="1" x14ac:dyDescent="0.45">
      <c r="N445" s="89"/>
    </row>
    <row r="446" spans="14:14" hidden="1" x14ac:dyDescent="0.45">
      <c r="N446" s="89"/>
    </row>
    <row r="447" spans="14:14" hidden="1" x14ac:dyDescent="0.45">
      <c r="N447" s="89"/>
    </row>
    <row r="448" spans="14:14" hidden="1" x14ac:dyDescent="0.45">
      <c r="N448" s="89"/>
    </row>
    <row r="449" spans="14:14" hidden="1" x14ac:dyDescent="0.45">
      <c r="N449" s="89"/>
    </row>
    <row r="450" spans="14:14" hidden="1" x14ac:dyDescent="0.45">
      <c r="N450" s="89"/>
    </row>
    <row r="451" spans="14:14" hidden="1" x14ac:dyDescent="0.45">
      <c r="N451" s="89"/>
    </row>
    <row r="452" spans="14:14" hidden="1" x14ac:dyDescent="0.45">
      <c r="N452" s="89"/>
    </row>
    <row r="453" spans="14:14" hidden="1" x14ac:dyDescent="0.45">
      <c r="N453" s="89"/>
    </row>
    <row r="454" spans="14:14" hidden="1" x14ac:dyDescent="0.45">
      <c r="N454" s="89"/>
    </row>
    <row r="455" spans="14:14" hidden="1" x14ac:dyDescent="0.45">
      <c r="N455" s="89"/>
    </row>
    <row r="456" spans="14:14" hidden="1" x14ac:dyDescent="0.45">
      <c r="N456" s="89"/>
    </row>
    <row r="457" spans="14:14" hidden="1" x14ac:dyDescent="0.45">
      <c r="N457" s="89"/>
    </row>
    <row r="458" spans="14:14" hidden="1" x14ac:dyDescent="0.45">
      <c r="N458" s="89"/>
    </row>
    <row r="459" spans="14:14" hidden="1" x14ac:dyDescent="0.45">
      <c r="N459" s="89"/>
    </row>
    <row r="460" spans="14:14" hidden="1" x14ac:dyDescent="0.45">
      <c r="N460" s="89"/>
    </row>
    <row r="461" spans="14:14" hidden="1" x14ac:dyDescent="0.45">
      <c r="N461" s="89"/>
    </row>
    <row r="462" spans="14:14" hidden="1" x14ac:dyDescent="0.45">
      <c r="N462" s="89"/>
    </row>
    <row r="463" spans="14:14" hidden="1" x14ac:dyDescent="0.45">
      <c r="N463" s="89"/>
    </row>
    <row r="464" spans="14:14" hidden="1" x14ac:dyDescent="0.45">
      <c r="N464" s="89"/>
    </row>
    <row r="465" spans="14:14" hidden="1" x14ac:dyDescent="0.45">
      <c r="N465" s="89"/>
    </row>
    <row r="466" spans="14:14" hidden="1" x14ac:dyDescent="0.45">
      <c r="N466" s="89"/>
    </row>
    <row r="467" spans="14:14" hidden="1" x14ac:dyDescent="0.45">
      <c r="N467" s="89"/>
    </row>
    <row r="468" spans="14:14" hidden="1" x14ac:dyDescent="0.45">
      <c r="N468" s="89"/>
    </row>
    <row r="469" spans="14:14" hidden="1" x14ac:dyDescent="0.45">
      <c r="N469" s="89"/>
    </row>
    <row r="470" spans="14:14" hidden="1" x14ac:dyDescent="0.45">
      <c r="N470" s="89"/>
    </row>
    <row r="471" spans="14:14" hidden="1" x14ac:dyDescent="0.45">
      <c r="N471" s="89"/>
    </row>
    <row r="472" spans="14:14" hidden="1" x14ac:dyDescent="0.45">
      <c r="N472" s="89"/>
    </row>
    <row r="473" spans="14:14" hidden="1" x14ac:dyDescent="0.45">
      <c r="N473" s="89"/>
    </row>
    <row r="474" spans="14:14" hidden="1" x14ac:dyDescent="0.45">
      <c r="N474" s="89"/>
    </row>
    <row r="475" spans="14:14" hidden="1" x14ac:dyDescent="0.45">
      <c r="N475" s="89"/>
    </row>
    <row r="476" spans="14:14" hidden="1" x14ac:dyDescent="0.45">
      <c r="N476" s="89"/>
    </row>
    <row r="477" spans="14:14" hidden="1" x14ac:dyDescent="0.45">
      <c r="N477" s="89"/>
    </row>
    <row r="478" spans="14:14" hidden="1" x14ac:dyDescent="0.45">
      <c r="N478" s="89"/>
    </row>
    <row r="479" spans="14:14" hidden="1" x14ac:dyDescent="0.45">
      <c r="N479" s="89"/>
    </row>
    <row r="480" spans="14:14" hidden="1" x14ac:dyDescent="0.45">
      <c r="N480" s="89"/>
    </row>
    <row r="481" spans="14:14" x14ac:dyDescent="0.45">
      <c r="N481" s="89"/>
    </row>
    <row r="482" spans="14:14" x14ac:dyDescent="0.45">
      <c r="N482" s="89"/>
    </row>
    <row r="483" spans="14:14" x14ac:dyDescent="0.45">
      <c r="N483" s="89"/>
    </row>
    <row r="484" spans="14:14" x14ac:dyDescent="0.45">
      <c r="N484" s="89"/>
    </row>
    <row r="485" spans="14:14" x14ac:dyDescent="0.45">
      <c r="N485" s="89"/>
    </row>
    <row r="486" spans="14:14" x14ac:dyDescent="0.45">
      <c r="N486" s="89"/>
    </row>
    <row r="487" spans="14:14" x14ac:dyDescent="0.45">
      <c r="N487" s="89"/>
    </row>
    <row r="488" spans="14:14" x14ac:dyDescent="0.45">
      <c r="N488" s="89"/>
    </row>
    <row r="489" spans="14:14" x14ac:dyDescent="0.45">
      <c r="N489" s="89"/>
    </row>
    <row r="490" spans="14:14" x14ac:dyDescent="0.45">
      <c r="N490" s="89"/>
    </row>
    <row r="491" spans="14:14" x14ac:dyDescent="0.45">
      <c r="N491" s="89"/>
    </row>
    <row r="492" spans="14:14" x14ac:dyDescent="0.45">
      <c r="N492" s="89"/>
    </row>
    <row r="493" spans="14:14" x14ac:dyDescent="0.45">
      <c r="N493" s="89"/>
    </row>
    <row r="494" spans="14:14" x14ac:dyDescent="0.45">
      <c r="N494" s="89"/>
    </row>
    <row r="495" spans="14:14" x14ac:dyDescent="0.45">
      <c r="N495" s="89"/>
    </row>
    <row r="496" spans="14:14" x14ac:dyDescent="0.45">
      <c r="N496" s="89"/>
    </row>
    <row r="497" spans="14:14" x14ac:dyDescent="0.45">
      <c r="N497" s="89"/>
    </row>
    <row r="498" spans="14:14" x14ac:dyDescent="0.45">
      <c r="N498" s="89"/>
    </row>
    <row r="499" spans="14:14" x14ac:dyDescent="0.45">
      <c r="N499" s="89"/>
    </row>
    <row r="500" spans="14:14" x14ac:dyDescent="0.45">
      <c r="N500" s="89"/>
    </row>
    <row r="501" spans="14:14" x14ac:dyDescent="0.45">
      <c r="N501" s="89"/>
    </row>
    <row r="502" spans="14:14" x14ac:dyDescent="0.45">
      <c r="N502" s="89"/>
    </row>
    <row r="503" spans="14:14" x14ac:dyDescent="0.45">
      <c r="N503" s="89"/>
    </row>
    <row r="504" spans="14:14" x14ac:dyDescent="0.45">
      <c r="N504" s="89"/>
    </row>
    <row r="505" spans="14:14" x14ac:dyDescent="0.45">
      <c r="N505" s="89"/>
    </row>
    <row r="506" spans="14:14" x14ac:dyDescent="0.45">
      <c r="N506" s="89"/>
    </row>
    <row r="507" spans="14:14" x14ac:dyDescent="0.45">
      <c r="N507" s="89"/>
    </row>
    <row r="508" spans="14:14" x14ac:dyDescent="0.45">
      <c r="N508" s="89"/>
    </row>
    <row r="509" spans="14:14" x14ac:dyDescent="0.45">
      <c r="N509" s="89"/>
    </row>
    <row r="510" spans="14:14" x14ac:dyDescent="0.45">
      <c r="N510" s="89"/>
    </row>
    <row r="511" spans="14:14" x14ac:dyDescent="0.45">
      <c r="N511" s="89"/>
    </row>
    <row r="512" spans="14:14" x14ac:dyDescent="0.45">
      <c r="N512" s="89"/>
    </row>
    <row r="513" spans="14:14" x14ac:dyDescent="0.45">
      <c r="N513" s="89"/>
    </row>
    <row r="514" spans="14:14" x14ac:dyDescent="0.45">
      <c r="N514" s="89"/>
    </row>
    <row r="515" spans="14:14" x14ac:dyDescent="0.45">
      <c r="N515" s="89"/>
    </row>
    <row r="516" spans="14:14" x14ac:dyDescent="0.45">
      <c r="N516" s="89"/>
    </row>
    <row r="517" spans="14:14" x14ac:dyDescent="0.45">
      <c r="N517" s="89"/>
    </row>
    <row r="518" spans="14:14" x14ac:dyDescent="0.45">
      <c r="N518" s="89"/>
    </row>
    <row r="519" spans="14:14" x14ac:dyDescent="0.45">
      <c r="N519" s="89"/>
    </row>
    <row r="520" spans="14:14" x14ac:dyDescent="0.45">
      <c r="N520" s="89"/>
    </row>
    <row r="521" spans="14:14" x14ac:dyDescent="0.45">
      <c r="N521" s="89"/>
    </row>
    <row r="522" spans="14:14" x14ac:dyDescent="0.45">
      <c r="N522" s="89"/>
    </row>
    <row r="523" spans="14:14" x14ac:dyDescent="0.45">
      <c r="N523" s="89"/>
    </row>
    <row r="524" spans="14:14" x14ac:dyDescent="0.45">
      <c r="N524" s="89"/>
    </row>
    <row r="525" spans="14:14" x14ac:dyDescent="0.45">
      <c r="N525" s="89"/>
    </row>
    <row r="526" spans="14:14" x14ac:dyDescent="0.45">
      <c r="N526" s="89"/>
    </row>
    <row r="527" spans="14:14" x14ac:dyDescent="0.45">
      <c r="N527" s="89"/>
    </row>
    <row r="528" spans="14:14" x14ac:dyDescent="0.45">
      <c r="N528" s="89"/>
    </row>
    <row r="529" spans="14:14" x14ac:dyDescent="0.45">
      <c r="N529" s="89"/>
    </row>
    <row r="530" spans="14:14" x14ac:dyDescent="0.45">
      <c r="N530" s="89"/>
    </row>
    <row r="531" spans="14:14" x14ac:dyDescent="0.45">
      <c r="N531" s="89"/>
    </row>
    <row r="532" spans="14:14" x14ac:dyDescent="0.45">
      <c r="N532" s="89"/>
    </row>
    <row r="533" spans="14:14" x14ac:dyDescent="0.45">
      <c r="N533" s="89"/>
    </row>
    <row r="534" spans="14:14" x14ac:dyDescent="0.45">
      <c r="N534" s="89"/>
    </row>
    <row r="535" spans="14:14" x14ac:dyDescent="0.45">
      <c r="N535" s="89"/>
    </row>
    <row r="536" spans="14:14" x14ac:dyDescent="0.45">
      <c r="N536" s="89"/>
    </row>
    <row r="537" spans="14:14" x14ac:dyDescent="0.45">
      <c r="N537" s="89"/>
    </row>
    <row r="538" spans="14:14" x14ac:dyDescent="0.45">
      <c r="N538" s="89"/>
    </row>
    <row r="539" spans="14:14" x14ac:dyDescent="0.45">
      <c r="N539" s="89"/>
    </row>
    <row r="540" spans="14:14" x14ac:dyDescent="0.45">
      <c r="N540" s="89"/>
    </row>
    <row r="541" spans="14:14" x14ac:dyDescent="0.45">
      <c r="N541" s="89"/>
    </row>
    <row r="542" spans="14:14" x14ac:dyDescent="0.45">
      <c r="N542" s="89"/>
    </row>
    <row r="543" spans="14:14" x14ac:dyDescent="0.45">
      <c r="N543" s="89"/>
    </row>
    <row r="544" spans="14:14" x14ac:dyDescent="0.45">
      <c r="N544" s="89"/>
    </row>
    <row r="545" spans="14:14" x14ac:dyDescent="0.45">
      <c r="N545" s="89"/>
    </row>
    <row r="546" spans="14:14" x14ac:dyDescent="0.45">
      <c r="N546" s="89"/>
    </row>
    <row r="547" spans="14:14" x14ac:dyDescent="0.45">
      <c r="N547" s="89"/>
    </row>
    <row r="548" spans="14:14" x14ac:dyDescent="0.45">
      <c r="N548" s="89"/>
    </row>
    <row r="549" spans="14:14" x14ac:dyDescent="0.45">
      <c r="N549" s="89"/>
    </row>
    <row r="550" spans="14:14" x14ac:dyDescent="0.45">
      <c r="N550" s="89"/>
    </row>
    <row r="551" spans="14:14" x14ac:dyDescent="0.45">
      <c r="N551" s="89"/>
    </row>
    <row r="552" spans="14:14" x14ac:dyDescent="0.45">
      <c r="N552" s="89"/>
    </row>
    <row r="553" spans="14:14" x14ac:dyDescent="0.45">
      <c r="N553" s="89"/>
    </row>
    <row r="554" spans="14:14" x14ac:dyDescent="0.45">
      <c r="N554" s="89"/>
    </row>
    <row r="555" spans="14:14" x14ac:dyDescent="0.45">
      <c r="N555" s="89"/>
    </row>
    <row r="556" spans="14:14" x14ac:dyDescent="0.45">
      <c r="N556" s="89"/>
    </row>
    <row r="557" spans="14:14" x14ac:dyDescent="0.45">
      <c r="N557" s="89"/>
    </row>
    <row r="558" spans="14:14" x14ac:dyDescent="0.45">
      <c r="N558" s="89"/>
    </row>
    <row r="559" spans="14:14" x14ac:dyDescent="0.45">
      <c r="N559" s="89"/>
    </row>
    <row r="560" spans="14:14" x14ac:dyDescent="0.45">
      <c r="N560" s="89"/>
    </row>
    <row r="561" spans="14:14" x14ac:dyDescent="0.45">
      <c r="N561" s="89"/>
    </row>
    <row r="562" spans="14:14" x14ac:dyDescent="0.45">
      <c r="N562" s="89"/>
    </row>
    <row r="563" spans="14:14" x14ac:dyDescent="0.45">
      <c r="N563" s="89"/>
    </row>
    <row r="564" spans="14:14" x14ac:dyDescent="0.45">
      <c r="N564" s="89"/>
    </row>
    <row r="565" spans="14:14" x14ac:dyDescent="0.45">
      <c r="N565" s="89"/>
    </row>
    <row r="566" spans="14:14" x14ac:dyDescent="0.45">
      <c r="N566" s="89"/>
    </row>
    <row r="567" spans="14:14" x14ac:dyDescent="0.45">
      <c r="N567" s="89"/>
    </row>
    <row r="568" spans="14:14" x14ac:dyDescent="0.45">
      <c r="N568" s="89"/>
    </row>
    <row r="569" spans="14:14" x14ac:dyDescent="0.45">
      <c r="N569" s="89"/>
    </row>
    <row r="570" spans="14:14" x14ac:dyDescent="0.45">
      <c r="N570" s="89"/>
    </row>
    <row r="571" spans="14:14" x14ac:dyDescent="0.45">
      <c r="N571" s="89"/>
    </row>
    <row r="572" spans="14:14" x14ac:dyDescent="0.45">
      <c r="N572" s="89"/>
    </row>
    <row r="573" spans="14:14" x14ac:dyDescent="0.45">
      <c r="N573" s="89"/>
    </row>
    <row r="574" spans="14:14" x14ac:dyDescent="0.45">
      <c r="N574" s="89"/>
    </row>
    <row r="575" spans="14:14" x14ac:dyDescent="0.45">
      <c r="N575" s="89"/>
    </row>
    <row r="576" spans="14:14" x14ac:dyDescent="0.45">
      <c r="N576" s="89"/>
    </row>
    <row r="577" spans="14:14" x14ac:dyDescent="0.45">
      <c r="N577" s="89"/>
    </row>
    <row r="578" spans="14:14" x14ac:dyDescent="0.45">
      <c r="N578" s="89"/>
    </row>
    <row r="579" spans="14:14" x14ac:dyDescent="0.45">
      <c r="N579" s="89"/>
    </row>
    <row r="580" spans="14:14" x14ac:dyDescent="0.45">
      <c r="N580" s="89"/>
    </row>
    <row r="581" spans="14:14" x14ac:dyDescent="0.45">
      <c r="N581" s="89"/>
    </row>
    <row r="582" spans="14:14" x14ac:dyDescent="0.45">
      <c r="N582" s="89"/>
    </row>
    <row r="583" spans="14:14" x14ac:dyDescent="0.45">
      <c r="N583" s="89"/>
    </row>
    <row r="584" spans="14:14" x14ac:dyDescent="0.45">
      <c r="N584" s="89"/>
    </row>
    <row r="585" spans="14:14" x14ac:dyDescent="0.45">
      <c r="N585" s="89"/>
    </row>
    <row r="586" spans="14:14" x14ac:dyDescent="0.45">
      <c r="N586" s="89"/>
    </row>
    <row r="587" spans="14:14" x14ac:dyDescent="0.45">
      <c r="N587" s="89"/>
    </row>
    <row r="588" spans="14:14" x14ac:dyDescent="0.45">
      <c r="N588" s="89"/>
    </row>
    <row r="589" spans="14:14" x14ac:dyDescent="0.45">
      <c r="N589" s="89"/>
    </row>
    <row r="590" spans="14:14" x14ac:dyDescent="0.45">
      <c r="N590" s="89"/>
    </row>
    <row r="591" spans="14:14" x14ac:dyDescent="0.45">
      <c r="N591" s="89"/>
    </row>
    <row r="592" spans="14:14" x14ac:dyDescent="0.45">
      <c r="N592" s="89"/>
    </row>
    <row r="593" spans="14:14" x14ac:dyDescent="0.45">
      <c r="N593" s="89"/>
    </row>
    <row r="594" spans="14:14" x14ac:dyDescent="0.45">
      <c r="N594" s="89"/>
    </row>
    <row r="595" spans="14:14" x14ac:dyDescent="0.45">
      <c r="N595" s="89"/>
    </row>
    <row r="596" spans="14:14" x14ac:dyDescent="0.45">
      <c r="N596" s="89"/>
    </row>
    <row r="597" spans="14:14" x14ac:dyDescent="0.45">
      <c r="N597" s="89"/>
    </row>
    <row r="598" spans="14:14" x14ac:dyDescent="0.45">
      <c r="N598" s="89"/>
    </row>
    <row r="599" spans="14:14" x14ac:dyDescent="0.45">
      <c r="N599" s="89"/>
    </row>
    <row r="600" spans="14:14" x14ac:dyDescent="0.45">
      <c r="N600" s="89"/>
    </row>
    <row r="601" spans="14:14" x14ac:dyDescent="0.45">
      <c r="N601" s="89"/>
    </row>
    <row r="602" spans="14:14" x14ac:dyDescent="0.45">
      <c r="N602" s="89"/>
    </row>
    <row r="603" spans="14:14" x14ac:dyDescent="0.45">
      <c r="N603" s="89"/>
    </row>
    <row r="604" spans="14:14" x14ac:dyDescent="0.45">
      <c r="N604" s="89"/>
    </row>
    <row r="605" spans="14:14" x14ac:dyDescent="0.45">
      <c r="N605" s="89"/>
    </row>
    <row r="606" spans="14:14" x14ac:dyDescent="0.45">
      <c r="N606" s="89"/>
    </row>
    <row r="607" spans="14:14" x14ac:dyDescent="0.45">
      <c r="N607" s="89"/>
    </row>
    <row r="608" spans="14:14" x14ac:dyDescent="0.45">
      <c r="N608" s="89"/>
    </row>
    <row r="609" spans="14:14" x14ac:dyDescent="0.45">
      <c r="N609" s="89"/>
    </row>
    <row r="610" spans="14:14" x14ac:dyDescent="0.45">
      <c r="N610" s="89"/>
    </row>
    <row r="611" spans="14:14" x14ac:dyDescent="0.45">
      <c r="N611" s="89"/>
    </row>
    <row r="612" spans="14:14" x14ac:dyDescent="0.45">
      <c r="N612" s="89"/>
    </row>
    <row r="613" spans="14:14" x14ac:dyDescent="0.45">
      <c r="N613" s="89"/>
    </row>
    <row r="614" spans="14:14" x14ac:dyDescent="0.45">
      <c r="N614" s="89"/>
    </row>
    <row r="615" spans="14:14" x14ac:dyDescent="0.45">
      <c r="N615" s="89"/>
    </row>
    <row r="616" spans="14:14" x14ac:dyDescent="0.45">
      <c r="N616" s="89"/>
    </row>
    <row r="617" spans="14:14" x14ac:dyDescent="0.45">
      <c r="N617" s="89"/>
    </row>
    <row r="618" spans="14:14" x14ac:dyDescent="0.45">
      <c r="N618" s="89"/>
    </row>
    <row r="619" spans="14:14" x14ac:dyDescent="0.45">
      <c r="N619" s="89"/>
    </row>
    <row r="620" spans="14:14" x14ac:dyDescent="0.45">
      <c r="N620" s="89"/>
    </row>
    <row r="621" spans="14:14" x14ac:dyDescent="0.45">
      <c r="N621" s="89"/>
    </row>
    <row r="622" spans="14:14" x14ac:dyDescent="0.45">
      <c r="N622" s="89"/>
    </row>
    <row r="623" spans="14:14" x14ac:dyDescent="0.45">
      <c r="N623" s="89"/>
    </row>
    <row r="624" spans="14:14" x14ac:dyDescent="0.45">
      <c r="N624" s="89"/>
    </row>
    <row r="625" spans="14:14" x14ac:dyDescent="0.45">
      <c r="N625" s="89"/>
    </row>
    <row r="626" spans="14:14" x14ac:dyDescent="0.45">
      <c r="N626" s="89"/>
    </row>
    <row r="627" spans="14:14" x14ac:dyDescent="0.45">
      <c r="N627" s="89"/>
    </row>
    <row r="628" spans="14:14" x14ac:dyDescent="0.45">
      <c r="N628" s="89"/>
    </row>
    <row r="629" spans="14:14" x14ac:dyDescent="0.45">
      <c r="N629" s="89"/>
    </row>
    <row r="630" spans="14:14" x14ac:dyDescent="0.45">
      <c r="N630" s="89"/>
    </row>
    <row r="631" spans="14:14" x14ac:dyDescent="0.45">
      <c r="N631" s="89"/>
    </row>
    <row r="632" spans="14:14" x14ac:dyDescent="0.45">
      <c r="N632" s="89"/>
    </row>
    <row r="633" spans="14:14" x14ac:dyDescent="0.45">
      <c r="N633" s="89"/>
    </row>
    <row r="634" spans="14:14" x14ac:dyDescent="0.45">
      <c r="N634" s="89"/>
    </row>
    <row r="635" spans="14:14" x14ac:dyDescent="0.45">
      <c r="N635" s="89"/>
    </row>
    <row r="636" spans="14:14" x14ac:dyDescent="0.45">
      <c r="N636" s="89"/>
    </row>
    <row r="637" spans="14:14" x14ac:dyDescent="0.45">
      <c r="N637" s="89"/>
    </row>
    <row r="638" spans="14:14" x14ac:dyDescent="0.45">
      <c r="N638" s="89"/>
    </row>
    <row r="639" spans="14:14" x14ac:dyDescent="0.45">
      <c r="N639" s="89"/>
    </row>
    <row r="640" spans="14:14" x14ac:dyDescent="0.45">
      <c r="N640" s="89"/>
    </row>
    <row r="641" spans="14:14" x14ac:dyDescent="0.45">
      <c r="N641" s="89"/>
    </row>
    <row r="642" spans="14:14" x14ac:dyDescent="0.45">
      <c r="N642" s="89"/>
    </row>
    <row r="643" spans="14:14" x14ac:dyDescent="0.45">
      <c r="N643" s="89"/>
    </row>
    <row r="644" spans="14:14" x14ac:dyDescent="0.45">
      <c r="N644" s="89"/>
    </row>
    <row r="645" spans="14:14" x14ac:dyDescent="0.45">
      <c r="N645" s="89"/>
    </row>
    <row r="646" spans="14:14" x14ac:dyDescent="0.45">
      <c r="N646" s="89"/>
    </row>
    <row r="647" spans="14:14" x14ac:dyDescent="0.45">
      <c r="N647" s="89"/>
    </row>
    <row r="648" spans="14:14" x14ac:dyDescent="0.45">
      <c r="N648" s="89"/>
    </row>
    <row r="649" spans="14:14" x14ac:dyDescent="0.45">
      <c r="N649" s="89"/>
    </row>
    <row r="650" spans="14:14" x14ac:dyDescent="0.45">
      <c r="N650" s="89"/>
    </row>
    <row r="651" spans="14:14" x14ac:dyDescent="0.45">
      <c r="N651" s="89"/>
    </row>
    <row r="652" spans="14:14" x14ac:dyDescent="0.45">
      <c r="N652" s="89"/>
    </row>
    <row r="653" spans="14:14" x14ac:dyDescent="0.45">
      <c r="N653" s="89"/>
    </row>
    <row r="654" spans="14:14" x14ac:dyDescent="0.45">
      <c r="N654" s="89"/>
    </row>
    <row r="655" spans="14:14" x14ac:dyDescent="0.45">
      <c r="N655" s="89"/>
    </row>
    <row r="656" spans="14:14" x14ac:dyDescent="0.45">
      <c r="N656" s="89"/>
    </row>
    <row r="657" spans="14:14" x14ac:dyDescent="0.45">
      <c r="N657" s="89"/>
    </row>
    <row r="658" spans="14:14" x14ac:dyDescent="0.45">
      <c r="N658" s="89"/>
    </row>
    <row r="659" spans="14:14" x14ac:dyDescent="0.45">
      <c r="N659" s="89"/>
    </row>
    <row r="660" spans="14:14" x14ac:dyDescent="0.45">
      <c r="N660" s="89"/>
    </row>
    <row r="661" spans="14:14" x14ac:dyDescent="0.45">
      <c r="N661" s="89"/>
    </row>
    <row r="662" spans="14:14" x14ac:dyDescent="0.45">
      <c r="N662" s="89"/>
    </row>
    <row r="663" spans="14:14" x14ac:dyDescent="0.45">
      <c r="N663" s="89"/>
    </row>
    <row r="664" spans="14:14" x14ac:dyDescent="0.45">
      <c r="N664" s="89"/>
    </row>
    <row r="665" spans="14:14" x14ac:dyDescent="0.45">
      <c r="N665" s="89"/>
    </row>
    <row r="666" spans="14:14" x14ac:dyDescent="0.45">
      <c r="N666" s="89"/>
    </row>
    <row r="667" spans="14:14" x14ac:dyDescent="0.45">
      <c r="N667" s="89"/>
    </row>
    <row r="668" spans="14:14" x14ac:dyDescent="0.45">
      <c r="N668" s="89"/>
    </row>
    <row r="669" spans="14:14" x14ac:dyDescent="0.45">
      <c r="N669" s="89"/>
    </row>
    <row r="670" spans="14:14" x14ac:dyDescent="0.45">
      <c r="N670" s="89"/>
    </row>
    <row r="671" spans="14:14" x14ac:dyDescent="0.45">
      <c r="N671" s="89"/>
    </row>
    <row r="672" spans="14:14" x14ac:dyDescent="0.45">
      <c r="N672" s="89"/>
    </row>
    <row r="673" spans="14:14" x14ac:dyDescent="0.45">
      <c r="N673" s="89"/>
    </row>
    <row r="674" spans="14:14" x14ac:dyDescent="0.45">
      <c r="N674" s="89"/>
    </row>
    <row r="675" spans="14:14" x14ac:dyDescent="0.45">
      <c r="N675" s="89"/>
    </row>
    <row r="676" spans="14:14" x14ac:dyDescent="0.45">
      <c r="N676" s="89"/>
    </row>
    <row r="677" spans="14:14" x14ac:dyDescent="0.45">
      <c r="N677" s="89"/>
    </row>
    <row r="678" spans="14:14" x14ac:dyDescent="0.45">
      <c r="N678" s="89"/>
    </row>
    <row r="679" spans="14:14" x14ac:dyDescent="0.45">
      <c r="N679" s="89"/>
    </row>
    <row r="680" spans="14:14" x14ac:dyDescent="0.45">
      <c r="N680" s="89"/>
    </row>
    <row r="681" spans="14:14" x14ac:dyDescent="0.45">
      <c r="N681" s="89"/>
    </row>
    <row r="682" spans="14:14" x14ac:dyDescent="0.45">
      <c r="N682" s="89"/>
    </row>
    <row r="683" spans="14:14" x14ac:dyDescent="0.45">
      <c r="N683" s="89"/>
    </row>
    <row r="684" spans="14:14" x14ac:dyDescent="0.45">
      <c r="N684" s="89"/>
    </row>
    <row r="685" spans="14:14" x14ac:dyDescent="0.45">
      <c r="N685" s="89"/>
    </row>
    <row r="686" spans="14:14" x14ac:dyDescent="0.45">
      <c r="N686" s="89"/>
    </row>
    <row r="687" spans="14:14" x14ac:dyDescent="0.45">
      <c r="N687" s="89"/>
    </row>
    <row r="688" spans="14:14" x14ac:dyDescent="0.45">
      <c r="N688" s="89"/>
    </row>
    <row r="689" spans="14:14" x14ac:dyDescent="0.45">
      <c r="N689" s="89"/>
    </row>
    <row r="690" spans="14:14" x14ac:dyDescent="0.45">
      <c r="N690" s="89"/>
    </row>
    <row r="691" spans="14:14" x14ac:dyDescent="0.45">
      <c r="N691" s="89"/>
    </row>
    <row r="692" spans="14:14" x14ac:dyDescent="0.45">
      <c r="N692" s="89"/>
    </row>
    <row r="693" spans="14:14" x14ac:dyDescent="0.45">
      <c r="N693" s="89"/>
    </row>
    <row r="694" spans="14:14" x14ac:dyDescent="0.45">
      <c r="N694" s="89"/>
    </row>
    <row r="695" spans="14:14" x14ac:dyDescent="0.45">
      <c r="N695" s="89"/>
    </row>
    <row r="696" spans="14:14" x14ac:dyDescent="0.45">
      <c r="N696" s="89"/>
    </row>
    <row r="697" spans="14:14" x14ac:dyDescent="0.45">
      <c r="N697" s="89"/>
    </row>
    <row r="698" spans="14:14" x14ac:dyDescent="0.45">
      <c r="N698" s="89"/>
    </row>
    <row r="699" spans="14:14" x14ac:dyDescent="0.45">
      <c r="N699" s="89"/>
    </row>
    <row r="700" spans="14:14" x14ac:dyDescent="0.45">
      <c r="N700" s="89"/>
    </row>
    <row r="701" spans="14:14" x14ac:dyDescent="0.45">
      <c r="N701" s="89"/>
    </row>
    <row r="702" spans="14:14" x14ac:dyDescent="0.45">
      <c r="N702" s="89"/>
    </row>
    <row r="703" spans="14:14" x14ac:dyDescent="0.45">
      <c r="N703" s="89"/>
    </row>
    <row r="704" spans="14:14" x14ac:dyDescent="0.45">
      <c r="N704" s="89"/>
    </row>
    <row r="705" spans="14:14" x14ac:dyDescent="0.45">
      <c r="N705" s="89"/>
    </row>
    <row r="706" spans="14:14" x14ac:dyDescent="0.45">
      <c r="N706" s="89"/>
    </row>
    <row r="707" spans="14:14" x14ac:dyDescent="0.45">
      <c r="N707" s="89"/>
    </row>
    <row r="708" spans="14:14" x14ac:dyDescent="0.45">
      <c r="N708" s="89"/>
    </row>
    <row r="709" spans="14:14" x14ac:dyDescent="0.45">
      <c r="N709" s="89"/>
    </row>
    <row r="710" spans="14:14" x14ac:dyDescent="0.45">
      <c r="N710" s="89"/>
    </row>
    <row r="711" spans="14:14" x14ac:dyDescent="0.45">
      <c r="N711" s="89"/>
    </row>
    <row r="712" spans="14:14" x14ac:dyDescent="0.45">
      <c r="N712" s="89"/>
    </row>
    <row r="713" spans="14:14" x14ac:dyDescent="0.45">
      <c r="N713" s="89"/>
    </row>
    <row r="714" spans="14:14" x14ac:dyDescent="0.45">
      <c r="N714" s="89"/>
    </row>
    <row r="715" spans="14:14" x14ac:dyDescent="0.45">
      <c r="N715" s="89"/>
    </row>
    <row r="716" spans="14:14" x14ac:dyDescent="0.45">
      <c r="N716" s="89"/>
    </row>
    <row r="717" spans="14:14" x14ac:dyDescent="0.45">
      <c r="N717" s="89"/>
    </row>
    <row r="718" spans="14:14" x14ac:dyDescent="0.45">
      <c r="N718" s="89"/>
    </row>
    <row r="719" spans="14:14" x14ac:dyDescent="0.45">
      <c r="N719" s="89"/>
    </row>
    <row r="720" spans="14:14" x14ac:dyDescent="0.45">
      <c r="N720" s="89"/>
    </row>
    <row r="721" spans="14:14" x14ac:dyDescent="0.45">
      <c r="N721" s="89"/>
    </row>
    <row r="722" spans="14:14" x14ac:dyDescent="0.45">
      <c r="N722" s="89"/>
    </row>
    <row r="723" spans="14:14" x14ac:dyDescent="0.45">
      <c r="N723" s="89"/>
    </row>
    <row r="724" spans="14:14" x14ac:dyDescent="0.45">
      <c r="N724" s="89"/>
    </row>
    <row r="725" spans="14:14" x14ac:dyDescent="0.45">
      <c r="N725" s="89"/>
    </row>
    <row r="726" spans="14:14" x14ac:dyDescent="0.45">
      <c r="N726" s="89"/>
    </row>
    <row r="727" spans="14:14" x14ac:dyDescent="0.45">
      <c r="N727" s="89"/>
    </row>
    <row r="728" spans="14:14" x14ac:dyDescent="0.45">
      <c r="N728" s="89"/>
    </row>
    <row r="729" spans="14:14" x14ac:dyDescent="0.45">
      <c r="N729" s="89"/>
    </row>
    <row r="730" spans="14:14" x14ac:dyDescent="0.45">
      <c r="N730" s="89"/>
    </row>
    <row r="731" spans="14:14" x14ac:dyDescent="0.45">
      <c r="N731" s="89"/>
    </row>
    <row r="732" spans="14:14" x14ac:dyDescent="0.45">
      <c r="N732" s="89"/>
    </row>
    <row r="733" spans="14:14" x14ac:dyDescent="0.45">
      <c r="N733" s="89"/>
    </row>
    <row r="734" spans="14:14" x14ac:dyDescent="0.45">
      <c r="N734" s="89"/>
    </row>
    <row r="735" spans="14:14" x14ac:dyDescent="0.45">
      <c r="N735" s="89"/>
    </row>
    <row r="736" spans="14:14" x14ac:dyDescent="0.45">
      <c r="N736" s="89"/>
    </row>
    <row r="737" spans="14:14" x14ac:dyDescent="0.45">
      <c r="N737" s="89"/>
    </row>
    <row r="738" spans="14:14" x14ac:dyDescent="0.45">
      <c r="N738" s="89"/>
    </row>
    <row r="739" spans="14:14" x14ac:dyDescent="0.45">
      <c r="N739" s="89"/>
    </row>
    <row r="740" spans="14:14" x14ac:dyDescent="0.45">
      <c r="N740" s="89"/>
    </row>
    <row r="741" spans="14:14" x14ac:dyDescent="0.45">
      <c r="N741" s="89"/>
    </row>
    <row r="742" spans="14:14" x14ac:dyDescent="0.45">
      <c r="N742" s="89"/>
    </row>
    <row r="743" spans="14:14" x14ac:dyDescent="0.45">
      <c r="N743" s="89"/>
    </row>
    <row r="744" spans="14:14" x14ac:dyDescent="0.45">
      <c r="N744" s="89"/>
    </row>
    <row r="745" spans="14:14" x14ac:dyDescent="0.45">
      <c r="N745" s="89"/>
    </row>
    <row r="746" spans="14:14" x14ac:dyDescent="0.45">
      <c r="N746" s="89"/>
    </row>
    <row r="747" spans="14:14" x14ac:dyDescent="0.45">
      <c r="N747" s="89"/>
    </row>
    <row r="748" spans="14:14" x14ac:dyDescent="0.45">
      <c r="N748" s="89"/>
    </row>
    <row r="749" spans="14:14" x14ac:dyDescent="0.45">
      <c r="N749" s="89"/>
    </row>
    <row r="750" spans="14:14" x14ac:dyDescent="0.45">
      <c r="N750" s="89"/>
    </row>
    <row r="751" spans="14:14" x14ac:dyDescent="0.45">
      <c r="N751" s="89"/>
    </row>
    <row r="752" spans="14:14" x14ac:dyDescent="0.45">
      <c r="N752" s="89"/>
    </row>
    <row r="753" spans="14:14" x14ac:dyDescent="0.45">
      <c r="N753" s="89"/>
    </row>
    <row r="754" spans="14:14" x14ac:dyDescent="0.45">
      <c r="N754" s="89"/>
    </row>
    <row r="755" spans="14:14" x14ac:dyDescent="0.45">
      <c r="N755" s="89"/>
    </row>
    <row r="756" spans="14:14" x14ac:dyDescent="0.45">
      <c r="N756" s="89"/>
    </row>
    <row r="757" spans="14:14" x14ac:dyDescent="0.45">
      <c r="N757" s="89"/>
    </row>
    <row r="758" spans="14:14" x14ac:dyDescent="0.45">
      <c r="N758" s="89"/>
    </row>
    <row r="759" spans="14:14" x14ac:dyDescent="0.45">
      <c r="N759" s="89"/>
    </row>
    <row r="760" spans="14:14" x14ac:dyDescent="0.45">
      <c r="N760" s="89"/>
    </row>
    <row r="761" spans="14:14" x14ac:dyDescent="0.45">
      <c r="N761" s="89"/>
    </row>
    <row r="762" spans="14:14" x14ac:dyDescent="0.45">
      <c r="N762" s="89"/>
    </row>
    <row r="763" spans="14:14" x14ac:dyDescent="0.45">
      <c r="N763" s="89"/>
    </row>
    <row r="764" spans="14:14" x14ac:dyDescent="0.45">
      <c r="N764" s="89"/>
    </row>
    <row r="765" spans="14:14" x14ac:dyDescent="0.45">
      <c r="N765" s="89"/>
    </row>
    <row r="766" spans="14:14" x14ac:dyDescent="0.45">
      <c r="N766" s="89"/>
    </row>
    <row r="767" spans="14:14" x14ac:dyDescent="0.45">
      <c r="N767" s="89"/>
    </row>
    <row r="768" spans="14:14" x14ac:dyDescent="0.45">
      <c r="N768" s="89"/>
    </row>
    <row r="769" spans="14:14" x14ac:dyDescent="0.45">
      <c r="N769" s="89"/>
    </row>
    <row r="770" spans="14:14" x14ac:dyDescent="0.45">
      <c r="N770" s="89"/>
    </row>
    <row r="771" spans="14:14" x14ac:dyDescent="0.45">
      <c r="N771" s="89"/>
    </row>
    <row r="772" spans="14:14" x14ac:dyDescent="0.45">
      <c r="N772" s="89"/>
    </row>
    <row r="773" spans="14:14" x14ac:dyDescent="0.45">
      <c r="N773" s="89"/>
    </row>
    <row r="774" spans="14:14" x14ac:dyDescent="0.45">
      <c r="N774" s="89"/>
    </row>
    <row r="775" spans="14:14" x14ac:dyDescent="0.45">
      <c r="N775" s="89"/>
    </row>
    <row r="776" spans="14:14" x14ac:dyDescent="0.45">
      <c r="N776" s="89"/>
    </row>
    <row r="777" spans="14:14" x14ac:dyDescent="0.45">
      <c r="N777" s="89"/>
    </row>
    <row r="778" spans="14:14" x14ac:dyDescent="0.45">
      <c r="N778" s="89"/>
    </row>
    <row r="779" spans="14:14" x14ac:dyDescent="0.45">
      <c r="N779" s="89"/>
    </row>
    <row r="780" spans="14:14" x14ac:dyDescent="0.45">
      <c r="N780" s="89"/>
    </row>
    <row r="781" spans="14:14" x14ac:dyDescent="0.45">
      <c r="N781" s="89"/>
    </row>
    <row r="782" spans="14:14" x14ac:dyDescent="0.45">
      <c r="N782" s="89"/>
    </row>
    <row r="783" spans="14:14" x14ac:dyDescent="0.45">
      <c r="N783" s="89"/>
    </row>
    <row r="784" spans="14:14" x14ac:dyDescent="0.45">
      <c r="N784" s="89"/>
    </row>
    <row r="785" spans="14:14" x14ac:dyDescent="0.45">
      <c r="N785" s="89"/>
    </row>
    <row r="786" spans="14:14" x14ac:dyDescent="0.45">
      <c r="N786" s="89"/>
    </row>
    <row r="787" spans="14:14" x14ac:dyDescent="0.45">
      <c r="N787" s="89"/>
    </row>
    <row r="788" spans="14:14" x14ac:dyDescent="0.45">
      <c r="N788" s="89"/>
    </row>
    <row r="789" spans="14:14" x14ac:dyDescent="0.45">
      <c r="N789" s="89"/>
    </row>
    <row r="790" spans="14:14" x14ac:dyDescent="0.45">
      <c r="N790" s="89"/>
    </row>
    <row r="791" spans="14:14" x14ac:dyDescent="0.45">
      <c r="N791" s="89"/>
    </row>
    <row r="792" spans="14:14" x14ac:dyDescent="0.45">
      <c r="N792" s="89"/>
    </row>
    <row r="793" spans="14:14" x14ac:dyDescent="0.45">
      <c r="N793" s="89"/>
    </row>
    <row r="794" spans="14:14" x14ac:dyDescent="0.45">
      <c r="N794" s="89"/>
    </row>
    <row r="795" spans="14:14" x14ac:dyDescent="0.45">
      <c r="N795" s="89"/>
    </row>
    <row r="796" spans="14:14" x14ac:dyDescent="0.45">
      <c r="N796" s="89"/>
    </row>
    <row r="797" spans="14:14" x14ac:dyDescent="0.45">
      <c r="N797" s="89"/>
    </row>
    <row r="798" spans="14:14" x14ac:dyDescent="0.45">
      <c r="N798" s="89"/>
    </row>
    <row r="799" spans="14:14" x14ac:dyDescent="0.45">
      <c r="N799" s="89"/>
    </row>
    <row r="800" spans="14:14" x14ac:dyDescent="0.45">
      <c r="N800" s="90"/>
    </row>
    <row r="801" spans="14:14" x14ac:dyDescent="0.45">
      <c r="N801" s="90"/>
    </row>
    <row r="802" spans="14:14" x14ac:dyDescent="0.45">
      <c r="N802" s="90"/>
    </row>
    <row r="803" spans="14:14" x14ac:dyDescent="0.45">
      <c r="N803" s="90"/>
    </row>
    <row r="804" spans="14:14" x14ac:dyDescent="0.45">
      <c r="N804" s="90"/>
    </row>
    <row r="805" spans="14:14" x14ac:dyDescent="0.45">
      <c r="N805" s="90"/>
    </row>
    <row r="806" spans="14:14" x14ac:dyDescent="0.45">
      <c r="N806" s="90"/>
    </row>
    <row r="807" spans="14:14" x14ac:dyDescent="0.45">
      <c r="N807" s="90"/>
    </row>
    <row r="808" spans="14:14" x14ac:dyDescent="0.45">
      <c r="N808" s="90"/>
    </row>
    <row r="809" spans="14:14" x14ac:dyDescent="0.45">
      <c r="N809" s="90"/>
    </row>
    <row r="810" spans="14:14" x14ac:dyDescent="0.45">
      <c r="N810" s="90"/>
    </row>
    <row r="811" spans="14:14" x14ac:dyDescent="0.45">
      <c r="N811" s="90"/>
    </row>
    <row r="812" spans="14:14" x14ac:dyDescent="0.45">
      <c r="N812" s="90"/>
    </row>
    <row r="813" spans="14:14" x14ac:dyDescent="0.45">
      <c r="N813" s="90"/>
    </row>
    <row r="814" spans="14:14" x14ac:dyDescent="0.45">
      <c r="N814" s="90"/>
    </row>
    <row r="815" spans="14:14" x14ac:dyDescent="0.45">
      <c r="N815" s="90"/>
    </row>
    <row r="816" spans="14:14" x14ac:dyDescent="0.45">
      <c r="N816" s="90"/>
    </row>
    <row r="817" spans="14:14" x14ac:dyDescent="0.45">
      <c r="N817" s="90"/>
    </row>
    <row r="818" spans="14:14" x14ac:dyDescent="0.45">
      <c r="N818" s="90"/>
    </row>
    <row r="819" spans="14:14" x14ac:dyDescent="0.45">
      <c r="N819" s="90"/>
    </row>
    <row r="820" spans="14:14" x14ac:dyDescent="0.45">
      <c r="N820" s="90"/>
    </row>
    <row r="821" spans="14:14" x14ac:dyDescent="0.45">
      <c r="N821" s="90"/>
    </row>
    <row r="822" spans="14:14" x14ac:dyDescent="0.45">
      <c r="N822" s="90"/>
    </row>
    <row r="823" spans="14:14" x14ac:dyDescent="0.45">
      <c r="N823" s="90"/>
    </row>
    <row r="824" spans="14:14" x14ac:dyDescent="0.45">
      <c r="N824" s="90"/>
    </row>
    <row r="825" spans="14:14" x14ac:dyDescent="0.45">
      <c r="N825" s="90"/>
    </row>
    <row r="826" spans="14:14" x14ac:dyDescent="0.45">
      <c r="N826" s="90"/>
    </row>
    <row r="827" spans="14:14" x14ac:dyDescent="0.45">
      <c r="N827" s="90"/>
    </row>
    <row r="828" spans="14:14" x14ac:dyDescent="0.45">
      <c r="N828" s="90"/>
    </row>
    <row r="829" spans="14:14" x14ac:dyDescent="0.45">
      <c r="N829" s="90"/>
    </row>
    <row r="830" spans="14:14" x14ac:dyDescent="0.45">
      <c r="N830" s="90"/>
    </row>
    <row r="831" spans="14:14" x14ac:dyDescent="0.45">
      <c r="N831" s="90"/>
    </row>
    <row r="832" spans="14:14" x14ac:dyDescent="0.45">
      <c r="N832" s="90"/>
    </row>
  </sheetData>
  <sheetProtection algorithmName="SHA-512" hashValue="7cG2b5hobpiPhFU6pzTNr/8rHH/NCCUC/YRNmxMQ8fq0yb+JsExVt4FHe/rnFqmeXwczkUM+fDX2FJOFkA7cvw==" saltValue="PDdBtqKEu7poUbQlMi2dcA==" spinCount="100000" sheet="1" objects="1" scenarios="1"/>
  <mergeCells count="363">
    <mergeCell ref="B6:D7"/>
    <mergeCell ref="J12:J13"/>
    <mergeCell ref="K12:K13"/>
    <mergeCell ref="K33:K34"/>
    <mergeCell ref="L12:L13"/>
    <mergeCell ref="L14:L16"/>
    <mergeCell ref="K17:K19"/>
    <mergeCell ref="L17:L19"/>
    <mergeCell ref="K20:K21"/>
    <mergeCell ref="L20:L21"/>
    <mergeCell ref="B26:C26"/>
    <mergeCell ref="B27:C27"/>
    <mergeCell ref="H32:H33"/>
    <mergeCell ref="G32:G33"/>
    <mergeCell ref="B30:D30"/>
    <mergeCell ref="B32:B33"/>
    <mergeCell ref="C32:C33"/>
    <mergeCell ref="D32:D33"/>
    <mergeCell ref="E32:E33"/>
    <mergeCell ref="F32:F33"/>
    <mergeCell ref="B16:D16"/>
    <mergeCell ref="B17:D17"/>
    <mergeCell ref="B18:D18"/>
    <mergeCell ref="B19:D19"/>
    <mergeCell ref="B20:D20"/>
    <mergeCell ref="B21:D21"/>
    <mergeCell ref="I46:J46"/>
    <mergeCell ref="I55:J55"/>
    <mergeCell ref="I54:J54"/>
    <mergeCell ref="I53:J53"/>
    <mergeCell ref="I52:J52"/>
    <mergeCell ref="I51:J51"/>
    <mergeCell ref="B22:D22"/>
    <mergeCell ref="I56:J56"/>
    <mergeCell ref="I50:J50"/>
    <mergeCell ref="I49:J49"/>
    <mergeCell ref="I48:J48"/>
    <mergeCell ref="I47:J47"/>
    <mergeCell ref="K53:K54"/>
    <mergeCell ref="L33:L34"/>
    <mergeCell ref="K47:K48"/>
    <mergeCell ref="K49:K50"/>
    <mergeCell ref="K51:K52"/>
    <mergeCell ref="K35:K36"/>
    <mergeCell ref="K37:K38"/>
    <mergeCell ref="K39:K40"/>
    <mergeCell ref="K41:K42"/>
    <mergeCell ref="K43:K44"/>
    <mergeCell ref="I66:J66"/>
    <mergeCell ref="I67:J67"/>
    <mergeCell ref="I68:J68"/>
    <mergeCell ref="I69:J69"/>
    <mergeCell ref="I70:J70"/>
    <mergeCell ref="I61:J61"/>
    <mergeCell ref="I62:J62"/>
    <mergeCell ref="I63:J63"/>
    <mergeCell ref="I64:J64"/>
    <mergeCell ref="I65:J65"/>
    <mergeCell ref="I76:J76"/>
    <mergeCell ref="I77:J77"/>
    <mergeCell ref="I78:J78"/>
    <mergeCell ref="I79:J79"/>
    <mergeCell ref="I80:J80"/>
    <mergeCell ref="I71:J71"/>
    <mergeCell ref="I72:J72"/>
    <mergeCell ref="I73:J73"/>
    <mergeCell ref="I74:J74"/>
    <mergeCell ref="I75:J75"/>
    <mergeCell ref="I86:J86"/>
    <mergeCell ref="I87:J87"/>
    <mergeCell ref="I88:J88"/>
    <mergeCell ref="I89:J89"/>
    <mergeCell ref="I90:J90"/>
    <mergeCell ref="I81:J81"/>
    <mergeCell ref="I82:J82"/>
    <mergeCell ref="I83:J83"/>
    <mergeCell ref="I84:J84"/>
    <mergeCell ref="I85:J85"/>
    <mergeCell ref="I96:J96"/>
    <mergeCell ref="I97:J97"/>
    <mergeCell ref="I98:J98"/>
    <mergeCell ref="I99:J99"/>
    <mergeCell ref="I100:J100"/>
    <mergeCell ref="I91:J91"/>
    <mergeCell ref="I92:J92"/>
    <mergeCell ref="I93:J93"/>
    <mergeCell ref="I94:J94"/>
    <mergeCell ref="I95:J95"/>
    <mergeCell ref="I106:J106"/>
    <mergeCell ref="I107:J107"/>
    <mergeCell ref="I108:J108"/>
    <mergeCell ref="I109:J109"/>
    <mergeCell ref="I110:J110"/>
    <mergeCell ref="I101:J101"/>
    <mergeCell ref="I102:J102"/>
    <mergeCell ref="I103:J103"/>
    <mergeCell ref="I104:J104"/>
    <mergeCell ref="I105:J105"/>
    <mergeCell ref="I116:J116"/>
    <mergeCell ref="I117:J117"/>
    <mergeCell ref="I118:J118"/>
    <mergeCell ref="I119:J119"/>
    <mergeCell ref="I120:J120"/>
    <mergeCell ref="I111:J111"/>
    <mergeCell ref="I112:J112"/>
    <mergeCell ref="I113:J113"/>
    <mergeCell ref="I114:J114"/>
    <mergeCell ref="I115:J115"/>
    <mergeCell ref="I126:J126"/>
    <mergeCell ref="I127:J127"/>
    <mergeCell ref="I128:J128"/>
    <mergeCell ref="I129:J129"/>
    <mergeCell ref="I130:J130"/>
    <mergeCell ref="I121:J121"/>
    <mergeCell ref="I122:J122"/>
    <mergeCell ref="I123:J123"/>
    <mergeCell ref="I124:J124"/>
    <mergeCell ref="I125:J125"/>
    <mergeCell ref="I136:J136"/>
    <mergeCell ref="I137:J137"/>
    <mergeCell ref="I138:J138"/>
    <mergeCell ref="I139:J139"/>
    <mergeCell ref="I140:J140"/>
    <mergeCell ref="I131:J131"/>
    <mergeCell ref="I132:J132"/>
    <mergeCell ref="I133:J133"/>
    <mergeCell ref="I134:J134"/>
    <mergeCell ref="I135:J135"/>
    <mergeCell ref="I146:J146"/>
    <mergeCell ref="I147:J147"/>
    <mergeCell ref="I148:J148"/>
    <mergeCell ref="I149:J149"/>
    <mergeCell ref="I150:J150"/>
    <mergeCell ref="I141:J141"/>
    <mergeCell ref="I142:J142"/>
    <mergeCell ref="I143:J143"/>
    <mergeCell ref="I144:J144"/>
    <mergeCell ref="I145:J145"/>
    <mergeCell ref="I156:J156"/>
    <mergeCell ref="I157:J157"/>
    <mergeCell ref="I158:J158"/>
    <mergeCell ref="I159:J159"/>
    <mergeCell ref="I160:J160"/>
    <mergeCell ref="I151:J151"/>
    <mergeCell ref="I152:J152"/>
    <mergeCell ref="I153:J153"/>
    <mergeCell ref="I154:J154"/>
    <mergeCell ref="I155:J155"/>
    <mergeCell ref="I166:J166"/>
    <mergeCell ref="I167:J167"/>
    <mergeCell ref="I168:J168"/>
    <mergeCell ref="I169:J169"/>
    <mergeCell ref="I170:J170"/>
    <mergeCell ref="I161:J161"/>
    <mergeCell ref="I162:J162"/>
    <mergeCell ref="I163:J163"/>
    <mergeCell ref="I164:J164"/>
    <mergeCell ref="I165:J165"/>
    <mergeCell ref="I176:J176"/>
    <mergeCell ref="I177:J177"/>
    <mergeCell ref="I178:J178"/>
    <mergeCell ref="I179:J179"/>
    <mergeCell ref="I180:J180"/>
    <mergeCell ref="I171:J171"/>
    <mergeCell ref="I172:J172"/>
    <mergeCell ref="I173:J173"/>
    <mergeCell ref="I174:J174"/>
    <mergeCell ref="I175:J175"/>
    <mergeCell ref="I186:J186"/>
    <mergeCell ref="I187:J187"/>
    <mergeCell ref="I188:J188"/>
    <mergeCell ref="I189:J189"/>
    <mergeCell ref="I190:J190"/>
    <mergeCell ref="I181:J181"/>
    <mergeCell ref="I182:J182"/>
    <mergeCell ref="I183:J183"/>
    <mergeCell ref="I184:J184"/>
    <mergeCell ref="I185:J185"/>
    <mergeCell ref="I196:J196"/>
    <mergeCell ref="I197:J197"/>
    <mergeCell ref="I198:J198"/>
    <mergeCell ref="I199:J199"/>
    <mergeCell ref="I200:J200"/>
    <mergeCell ref="I191:J191"/>
    <mergeCell ref="I192:J192"/>
    <mergeCell ref="I193:J193"/>
    <mergeCell ref="I194:J194"/>
    <mergeCell ref="I195:J195"/>
    <mergeCell ref="I206:J206"/>
    <mergeCell ref="I207:J207"/>
    <mergeCell ref="I208:J208"/>
    <mergeCell ref="I209:J209"/>
    <mergeCell ref="I210:J210"/>
    <mergeCell ref="I201:J201"/>
    <mergeCell ref="I202:J202"/>
    <mergeCell ref="I203:J203"/>
    <mergeCell ref="I204:J204"/>
    <mergeCell ref="I205:J205"/>
    <mergeCell ref="I216:J216"/>
    <mergeCell ref="I217:J217"/>
    <mergeCell ref="I218:J218"/>
    <mergeCell ref="I219:J219"/>
    <mergeCell ref="I220:J220"/>
    <mergeCell ref="I211:J211"/>
    <mergeCell ref="I212:J212"/>
    <mergeCell ref="I213:J213"/>
    <mergeCell ref="I214:J214"/>
    <mergeCell ref="I215:J215"/>
    <mergeCell ref="I226:J226"/>
    <mergeCell ref="I227:J227"/>
    <mergeCell ref="I228:J228"/>
    <mergeCell ref="I229:J229"/>
    <mergeCell ref="I230:J230"/>
    <mergeCell ref="I221:J221"/>
    <mergeCell ref="I222:J222"/>
    <mergeCell ref="I223:J223"/>
    <mergeCell ref="I224:J224"/>
    <mergeCell ref="I225:J225"/>
    <mergeCell ref="I236:J236"/>
    <mergeCell ref="I237:J237"/>
    <mergeCell ref="I238:J238"/>
    <mergeCell ref="I239:J239"/>
    <mergeCell ref="I240:J240"/>
    <mergeCell ref="I231:J231"/>
    <mergeCell ref="I232:J232"/>
    <mergeCell ref="I233:J233"/>
    <mergeCell ref="I234:J234"/>
    <mergeCell ref="I235:J235"/>
    <mergeCell ref="I255:J255"/>
    <mergeCell ref="I246:J246"/>
    <mergeCell ref="I247:J247"/>
    <mergeCell ref="I248:J248"/>
    <mergeCell ref="I249:J249"/>
    <mergeCell ref="I250:J250"/>
    <mergeCell ref="I241:J241"/>
    <mergeCell ref="I242:J242"/>
    <mergeCell ref="I243:J243"/>
    <mergeCell ref="I244:J244"/>
    <mergeCell ref="I245:J245"/>
    <mergeCell ref="I58:J58"/>
    <mergeCell ref="I57:J57"/>
    <mergeCell ref="I271:J271"/>
    <mergeCell ref="I272:J272"/>
    <mergeCell ref="I273:J273"/>
    <mergeCell ref="I274:J274"/>
    <mergeCell ref="I275:J275"/>
    <mergeCell ref="I266:J266"/>
    <mergeCell ref="I267:J267"/>
    <mergeCell ref="I268:J268"/>
    <mergeCell ref="I269:J269"/>
    <mergeCell ref="I270:J270"/>
    <mergeCell ref="I261:J261"/>
    <mergeCell ref="I262:J262"/>
    <mergeCell ref="I263:J263"/>
    <mergeCell ref="I264:J264"/>
    <mergeCell ref="I265:J265"/>
    <mergeCell ref="I256:J256"/>
    <mergeCell ref="I257:J257"/>
    <mergeCell ref="I258:J258"/>
    <mergeCell ref="I259:J259"/>
    <mergeCell ref="I260:J260"/>
    <mergeCell ref="I251:J251"/>
    <mergeCell ref="I252:J252"/>
    <mergeCell ref="B418:L418"/>
    <mergeCell ref="B417:L417"/>
    <mergeCell ref="I276:J276"/>
    <mergeCell ref="I277:J277"/>
    <mergeCell ref="I278:J278"/>
    <mergeCell ref="I279:J279"/>
    <mergeCell ref="I280:J280"/>
    <mergeCell ref="I60:J60"/>
    <mergeCell ref="I59:J59"/>
    <mergeCell ref="I291:J291"/>
    <mergeCell ref="I292:J292"/>
    <mergeCell ref="I293:J293"/>
    <mergeCell ref="I286:J286"/>
    <mergeCell ref="I287:J287"/>
    <mergeCell ref="I288:J288"/>
    <mergeCell ref="I289:J289"/>
    <mergeCell ref="I290:J290"/>
    <mergeCell ref="I281:J281"/>
    <mergeCell ref="I282:J282"/>
    <mergeCell ref="I283:J283"/>
    <mergeCell ref="I284:J284"/>
    <mergeCell ref="I285:J285"/>
    <mergeCell ref="I253:J253"/>
    <mergeCell ref="I254:J254"/>
    <mergeCell ref="I294:J294"/>
    <mergeCell ref="I295:J295"/>
    <mergeCell ref="I296:J296"/>
    <mergeCell ref="I297:J297"/>
    <mergeCell ref="I298:J298"/>
    <mergeCell ref="I299:J299"/>
    <mergeCell ref="I300:J300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28:J328"/>
    <mergeCell ref="I329:J329"/>
    <mergeCell ref="I341:J341"/>
    <mergeCell ref="I342:J342"/>
    <mergeCell ref="I343:J343"/>
    <mergeCell ref="I344:J344"/>
    <mergeCell ref="I345:J345"/>
    <mergeCell ref="I364:J364"/>
    <mergeCell ref="I365:J365"/>
    <mergeCell ref="I330:J330"/>
    <mergeCell ref="I331:J331"/>
    <mergeCell ref="I332:J332"/>
    <mergeCell ref="I333:J333"/>
    <mergeCell ref="I334:J334"/>
    <mergeCell ref="I335:J335"/>
    <mergeCell ref="I336:J336"/>
    <mergeCell ref="I337:J337"/>
    <mergeCell ref="I338:J338"/>
    <mergeCell ref="I366:J366"/>
    <mergeCell ref="I367:J367"/>
    <mergeCell ref="I368:J368"/>
    <mergeCell ref="K14:K16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39:J339"/>
    <mergeCell ref="I340:J340"/>
  </mergeCells>
  <pageMargins left="0.7" right="0.64" top="0.61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Select Amortization Calculator</vt:lpstr>
      <vt:lpstr>'Select Amortization Calculator'!Print_Area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Auerswald</dc:creator>
  <cp:lastModifiedBy>cliff</cp:lastModifiedBy>
  <cp:lastPrinted>2015-08-20T17:32:15Z</cp:lastPrinted>
  <dcterms:created xsi:type="dcterms:W3CDTF">2012-04-10T17:55:28Z</dcterms:created>
  <dcterms:modified xsi:type="dcterms:W3CDTF">2018-11-30T18:01:12Z</dcterms:modified>
</cp:coreProperties>
</file>