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ff Auerswald\Desktop\AMORT SCHEDULES\"/>
    </mc:Choice>
  </mc:AlternateContent>
  <workbookProtection workbookAlgorithmName="SHA-512" workbookHashValue="NjwASAgkCuvP8wyj5jb7HTcWtPCxzCgIK7QG4Di1NsSEdABTR/jvgh+V7zHaoBnYQxM/Bq1c/+fT/7NG9mtKwg==" workbookSaltValue="SKJzVbGOkiCwYOXf5Jz+LA==" workbookSpinCount="100000" lockStructure="1"/>
  <bookViews>
    <workbookView xWindow="120" yWindow="15" windowWidth="15195" windowHeight="8190" tabRatio="476"/>
  </bookViews>
  <sheets>
    <sheet name="HECM Amortization Calculator" sheetId="1" r:id="rId1"/>
  </sheets>
  <definedNames>
    <definedName name="_xlnm.Print_Area" localSheetId="0">'HECM Amortization Calculator'!$B$1:$L$345</definedName>
  </definedNames>
  <calcPr calcId="162913"/>
</workbook>
</file>

<file path=xl/calcChain.xml><?xml version="1.0" encoding="utf-8"?>
<calcChain xmlns="http://schemas.openxmlformats.org/spreadsheetml/2006/main">
  <c r="D29" i="1" l="1"/>
  <c r="H36" i="1" s="1"/>
  <c r="H37" i="1" l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D36" i="1"/>
  <c r="C36" i="1"/>
  <c r="F48" i="1"/>
  <c r="F61" i="1" s="1"/>
  <c r="F74" i="1" s="1"/>
  <c r="F87" i="1" s="1"/>
  <c r="F100" i="1" s="1"/>
  <c r="F113" i="1" s="1"/>
  <c r="F126" i="1" s="1"/>
  <c r="F139" i="1" s="1"/>
  <c r="F152" i="1" s="1"/>
  <c r="F165" i="1" s="1"/>
  <c r="F178" i="1" s="1"/>
  <c r="F191" i="1" s="1"/>
  <c r="F204" i="1" s="1"/>
  <c r="F217" i="1" s="1"/>
  <c r="F230" i="1" s="1"/>
  <c r="F243" i="1" s="1"/>
  <c r="F256" i="1" s="1"/>
  <c r="F269" i="1" s="1"/>
  <c r="F282" i="1" s="1"/>
  <c r="F295" i="1" s="1"/>
  <c r="E29" i="1"/>
  <c r="F29" i="1"/>
  <c r="G29" i="1"/>
  <c r="H29" i="1"/>
  <c r="I29" i="1"/>
  <c r="J29" i="1"/>
  <c r="K29" i="1"/>
  <c r="E36" i="1" l="1"/>
  <c r="C37" i="1" s="1"/>
  <c r="H49" i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l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D37" i="1"/>
  <c r="E37" i="1" s="1"/>
  <c r="H89" i="1" l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D38" i="1"/>
  <c r="C38" i="1"/>
  <c r="H102" i="1" l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E38" i="1"/>
  <c r="C39" i="1" s="1"/>
  <c r="H115" i="1" l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D39" i="1"/>
  <c r="E39" i="1" s="1"/>
  <c r="H128" i="1" l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C40" i="1"/>
  <c r="D40" i="1"/>
  <c r="H141" i="1" l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E40" i="1"/>
  <c r="H154" i="1" l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C41" i="1"/>
  <c r="D41" i="1"/>
  <c r="H166" i="1" l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E41" i="1"/>
  <c r="H193" i="1" l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D42" i="1"/>
  <c r="C42" i="1"/>
  <c r="H206" i="1" l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E42" i="1"/>
  <c r="H219" i="1" l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D43" i="1"/>
  <c r="C43" i="1"/>
  <c r="H232" i="1" l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E43" i="1"/>
  <c r="H245" i="1" l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C44" i="1"/>
  <c r="D44" i="1"/>
  <c r="H258" i="1" l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E44" i="1"/>
  <c r="D45" i="1" s="1"/>
  <c r="H271" i="1" l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C45" i="1"/>
  <c r="E45" i="1" s="1"/>
  <c r="D46" i="1" s="1"/>
  <c r="H284" i="1" l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C46" i="1"/>
  <c r="E46" i="1" s="1"/>
  <c r="C47" i="1" l="1"/>
  <c r="D47" i="1"/>
  <c r="D48" i="1" s="1"/>
  <c r="E47" i="1" l="1"/>
  <c r="E48" i="1" s="1"/>
  <c r="D49" i="1" s="1"/>
  <c r="C48" i="1"/>
  <c r="C49" i="1" l="1"/>
  <c r="E49" i="1" s="1"/>
  <c r="G48" i="1"/>
  <c r="C50" i="1" l="1"/>
  <c r="D50" i="1"/>
  <c r="E50" i="1" l="1"/>
  <c r="D51" i="1" l="1"/>
  <c r="C51" i="1"/>
  <c r="E51" i="1" l="1"/>
  <c r="D52" i="1" s="1"/>
  <c r="C52" i="1" l="1"/>
  <c r="E52" i="1" s="1"/>
  <c r="D53" i="1" s="1"/>
  <c r="C53" i="1" l="1"/>
  <c r="E53" i="1" s="1"/>
  <c r="D54" i="1" s="1"/>
  <c r="C54" i="1" l="1"/>
  <c r="E54" i="1" s="1"/>
  <c r="D55" i="1" s="1"/>
  <c r="C55" i="1" l="1"/>
  <c r="E55" i="1" s="1"/>
  <c r="D56" i="1" s="1"/>
  <c r="C56" i="1" l="1"/>
  <c r="E56" i="1" s="1"/>
  <c r="D57" i="1" s="1"/>
  <c r="C57" i="1" l="1"/>
  <c r="E57" i="1" s="1"/>
  <c r="D58" i="1" s="1"/>
  <c r="C58" i="1" l="1"/>
  <c r="E58" i="1" s="1"/>
  <c r="D59" i="1" s="1"/>
  <c r="C59" i="1" l="1"/>
  <c r="E59" i="1" s="1"/>
  <c r="D60" i="1" l="1"/>
  <c r="D61" i="1" s="1"/>
  <c r="C60" i="1"/>
  <c r="E60" i="1" l="1"/>
  <c r="E61" i="1" s="1"/>
  <c r="C61" i="1"/>
  <c r="D62" i="1" l="1"/>
  <c r="C62" i="1"/>
  <c r="G61" i="1"/>
  <c r="E62" i="1" l="1"/>
  <c r="C63" i="1" s="1"/>
  <c r="D63" i="1" l="1"/>
  <c r="E63" i="1" s="1"/>
  <c r="C64" i="1" l="1"/>
  <c r="D64" i="1"/>
  <c r="E64" i="1" l="1"/>
  <c r="D65" i="1" l="1"/>
  <c r="C65" i="1"/>
  <c r="E65" i="1" l="1"/>
  <c r="D66" i="1" s="1"/>
  <c r="C66" i="1" l="1"/>
  <c r="E66" i="1" l="1"/>
  <c r="C67" i="1" s="1"/>
  <c r="D67" i="1" l="1"/>
  <c r="E67" i="1" s="1"/>
  <c r="C68" i="1" s="1"/>
  <c r="D68" i="1" l="1"/>
  <c r="E68" i="1" s="1"/>
  <c r="C69" i="1" s="1"/>
  <c r="D69" i="1" l="1"/>
  <c r="E69" i="1" s="1"/>
  <c r="C70" i="1" l="1"/>
  <c r="D70" i="1"/>
  <c r="E70" i="1" l="1"/>
  <c r="C71" i="1" l="1"/>
  <c r="D71" i="1"/>
  <c r="E71" i="1" l="1"/>
  <c r="C72" i="1" l="1"/>
  <c r="D72" i="1"/>
  <c r="E72" i="1" l="1"/>
  <c r="D74" i="1" l="1"/>
  <c r="D73" i="1"/>
  <c r="C73" i="1"/>
  <c r="C74" i="1" s="1"/>
  <c r="E73" i="1" l="1"/>
  <c r="E74" i="1" s="1"/>
  <c r="C75" i="1" s="1"/>
  <c r="D75" i="1" l="1"/>
  <c r="E75" i="1" s="1"/>
  <c r="G74" i="1"/>
  <c r="C76" i="1" l="1"/>
  <c r="D76" i="1"/>
  <c r="E76" i="1" l="1"/>
  <c r="D77" i="1" l="1"/>
  <c r="C77" i="1"/>
  <c r="E77" i="1" l="1"/>
  <c r="D78" i="1" s="1"/>
  <c r="C78" i="1" l="1"/>
  <c r="E78" i="1" s="1"/>
  <c r="C79" i="1" s="1"/>
  <c r="D79" i="1" l="1"/>
  <c r="E79" i="1" s="1"/>
  <c r="D80" i="1" l="1"/>
  <c r="C80" i="1"/>
  <c r="E80" i="1" l="1"/>
  <c r="D81" i="1" s="1"/>
  <c r="C81" i="1" l="1"/>
  <c r="E81" i="1" s="1"/>
  <c r="C82" i="1" s="1"/>
  <c r="D82" i="1" l="1"/>
  <c r="E82" i="1" s="1"/>
  <c r="D83" i="1" s="1"/>
  <c r="C83" i="1" l="1"/>
  <c r="E83" i="1" s="1"/>
  <c r="D84" i="1" l="1"/>
  <c r="C84" i="1"/>
  <c r="E84" i="1" l="1"/>
  <c r="D85" i="1" l="1"/>
  <c r="C85" i="1"/>
  <c r="E85" i="1" l="1"/>
  <c r="D86" i="1" l="1"/>
  <c r="D87" i="1" s="1"/>
  <c r="C86" i="1"/>
  <c r="E86" i="1" l="1"/>
  <c r="E87" i="1" s="1"/>
  <c r="C88" i="1" s="1"/>
  <c r="C87" i="1"/>
  <c r="D88" i="1" l="1"/>
  <c r="E88" i="1" s="1"/>
  <c r="G87" i="1"/>
  <c r="C89" i="1" l="1"/>
  <c r="D89" i="1"/>
  <c r="E89" i="1" l="1"/>
  <c r="D90" i="1" s="1"/>
  <c r="C90" i="1" l="1"/>
  <c r="E90" i="1" s="1"/>
  <c r="C91" i="1" s="1"/>
  <c r="D91" i="1" l="1"/>
  <c r="E91" i="1" s="1"/>
  <c r="D92" i="1" s="1"/>
  <c r="C92" i="1" l="1"/>
  <c r="E92" i="1" l="1"/>
  <c r="C93" i="1" l="1"/>
  <c r="D93" i="1"/>
  <c r="E93" i="1" l="1"/>
  <c r="C94" i="1" l="1"/>
  <c r="D94" i="1"/>
  <c r="E94" i="1" l="1"/>
  <c r="D95" i="1" l="1"/>
  <c r="C95" i="1"/>
  <c r="E95" i="1" l="1"/>
  <c r="D96" i="1" l="1"/>
  <c r="C96" i="1"/>
  <c r="E96" i="1" l="1"/>
  <c r="D97" i="1" l="1"/>
  <c r="C97" i="1"/>
  <c r="E97" i="1" l="1"/>
  <c r="C98" i="1" l="1"/>
  <c r="D98" i="1"/>
  <c r="E98" i="1" l="1"/>
  <c r="C99" i="1" l="1"/>
  <c r="D99" i="1"/>
  <c r="D100" i="1" s="1"/>
  <c r="E99" i="1" l="1"/>
  <c r="E100" i="1" s="1"/>
  <c r="C101" i="1" s="1"/>
  <c r="C100" i="1"/>
  <c r="D101" i="1" l="1"/>
  <c r="E101" i="1" s="1"/>
  <c r="G100" i="1"/>
  <c r="D102" i="1" l="1"/>
  <c r="C102" i="1"/>
  <c r="E102" i="1" l="1"/>
  <c r="D103" i="1" l="1"/>
  <c r="C103" i="1"/>
  <c r="E103" i="1" l="1"/>
  <c r="C104" i="1" l="1"/>
  <c r="D104" i="1"/>
  <c r="E104" i="1" l="1"/>
  <c r="C105" i="1" l="1"/>
  <c r="D105" i="1"/>
  <c r="E105" i="1" l="1"/>
  <c r="D106" i="1" l="1"/>
  <c r="C106" i="1"/>
  <c r="E106" i="1" l="1"/>
  <c r="D107" i="1" l="1"/>
  <c r="C107" i="1"/>
  <c r="E107" i="1" l="1"/>
  <c r="C108" i="1" l="1"/>
  <c r="D108" i="1"/>
  <c r="E108" i="1" l="1"/>
  <c r="C109" i="1" l="1"/>
  <c r="D109" i="1"/>
  <c r="E109" i="1" l="1"/>
  <c r="D110" i="1" l="1"/>
  <c r="C110" i="1"/>
  <c r="E110" i="1" l="1"/>
  <c r="D111" i="1" l="1"/>
  <c r="C111" i="1"/>
  <c r="E111" i="1" l="1"/>
  <c r="C112" i="1" l="1"/>
  <c r="D112" i="1"/>
  <c r="D113" i="1" s="1"/>
  <c r="E112" i="1" l="1"/>
  <c r="E113" i="1" s="1"/>
  <c r="C114" i="1" s="1"/>
  <c r="C113" i="1"/>
  <c r="D114" i="1" l="1"/>
  <c r="E114" i="1" s="1"/>
  <c r="G113" i="1"/>
  <c r="C115" i="1" l="1"/>
  <c r="D115" i="1"/>
  <c r="E115" i="1" l="1"/>
  <c r="D116" i="1" l="1"/>
  <c r="C116" i="1"/>
  <c r="E116" i="1" l="1"/>
  <c r="D117" i="1" l="1"/>
  <c r="C117" i="1"/>
  <c r="E117" i="1" l="1"/>
  <c r="C118" i="1" l="1"/>
  <c r="D118" i="1"/>
  <c r="E118" i="1" l="1"/>
  <c r="D119" i="1" l="1"/>
  <c r="C119" i="1"/>
  <c r="E119" i="1" l="1"/>
  <c r="C120" i="1" l="1"/>
  <c r="D120" i="1"/>
  <c r="E120" i="1" l="1"/>
  <c r="C121" i="1" l="1"/>
  <c r="D121" i="1"/>
  <c r="E121" i="1" l="1"/>
  <c r="D122" i="1" l="1"/>
  <c r="C122" i="1"/>
  <c r="E122" i="1" l="1"/>
  <c r="D123" i="1" l="1"/>
  <c r="C123" i="1"/>
  <c r="E123" i="1" l="1"/>
  <c r="C124" i="1" l="1"/>
  <c r="D124" i="1"/>
  <c r="E124" i="1" l="1"/>
  <c r="D125" i="1" l="1"/>
  <c r="D126" i="1" s="1"/>
  <c r="C125" i="1"/>
  <c r="E125" i="1" l="1"/>
  <c r="E126" i="1" s="1"/>
  <c r="C126" i="1"/>
  <c r="C127" i="1" l="1"/>
  <c r="D127" i="1"/>
  <c r="G126" i="1"/>
  <c r="E127" i="1" l="1"/>
  <c r="C128" i="1" s="1"/>
  <c r="D128" i="1" l="1"/>
  <c r="E128" i="1" s="1"/>
  <c r="D129" i="1" l="1"/>
  <c r="C129" i="1"/>
  <c r="E129" i="1" l="1"/>
  <c r="D130" i="1" l="1"/>
  <c r="C130" i="1"/>
  <c r="E130" i="1" l="1"/>
  <c r="D131" i="1" l="1"/>
  <c r="C131" i="1"/>
  <c r="E131" i="1" l="1"/>
  <c r="C132" i="1" l="1"/>
  <c r="D132" i="1"/>
  <c r="E132" i="1" l="1"/>
  <c r="D133" i="1" l="1"/>
  <c r="C133" i="1"/>
  <c r="E133" i="1" l="1"/>
  <c r="D134" i="1" l="1"/>
  <c r="C134" i="1"/>
  <c r="E134" i="1" l="1"/>
  <c r="C135" i="1" l="1"/>
  <c r="D135" i="1"/>
  <c r="E135" i="1" l="1"/>
  <c r="C136" i="1" l="1"/>
  <c r="D136" i="1"/>
  <c r="E136" i="1" l="1"/>
  <c r="D137" i="1" l="1"/>
  <c r="C137" i="1"/>
  <c r="E137" i="1" l="1"/>
  <c r="C138" i="1" l="1"/>
  <c r="D138" i="1"/>
  <c r="D139" i="1" s="1"/>
  <c r="E138" i="1" l="1"/>
  <c r="E139" i="1" s="1"/>
  <c r="C139" i="1"/>
  <c r="C140" i="1" l="1"/>
  <c r="D140" i="1"/>
  <c r="G139" i="1"/>
  <c r="E140" i="1" l="1"/>
  <c r="C141" i="1" s="1"/>
  <c r="D141" i="1" l="1"/>
  <c r="E141" i="1" s="1"/>
  <c r="D142" i="1" l="1"/>
  <c r="C142" i="1"/>
  <c r="E142" i="1" l="1"/>
  <c r="C143" i="1" l="1"/>
  <c r="D143" i="1"/>
  <c r="E143" i="1" l="1"/>
  <c r="D144" i="1" l="1"/>
  <c r="C144" i="1"/>
  <c r="E144" i="1" l="1"/>
  <c r="C145" i="1" l="1"/>
  <c r="D145" i="1"/>
  <c r="E145" i="1" l="1"/>
  <c r="D146" i="1" l="1"/>
  <c r="C146" i="1"/>
  <c r="E146" i="1" l="1"/>
  <c r="C147" i="1" l="1"/>
  <c r="D147" i="1"/>
  <c r="E147" i="1" l="1"/>
  <c r="D148" i="1" l="1"/>
  <c r="C148" i="1"/>
  <c r="E148" i="1" l="1"/>
  <c r="C149" i="1" l="1"/>
  <c r="D149" i="1"/>
  <c r="E149" i="1" l="1"/>
  <c r="D150" i="1" l="1"/>
  <c r="C150" i="1"/>
  <c r="E150" i="1" l="1"/>
  <c r="C151" i="1" l="1"/>
  <c r="D151" i="1"/>
  <c r="D152" i="1" s="1"/>
  <c r="E151" i="1" l="1"/>
  <c r="E152" i="1" s="1"/>
  <c r="C152" i="1"/>
  <c r="D153" i="1" l="1"/>
  <c r="C153" i="1"/>
  <c r="G152" i="1"/>
  <c r="E153" i="1" l="1"/>
  <c r="D154" i="1" s="1"/>
  <c r="C154" i="1" l="1"/>
  <c r="E154" i="1" s="1"/>
  <c r="C155" i="1" s="1"/>
  <c r="D155" i="1" l="1"/>
  <c r="E155" i="1" s="1"/>
  <c r="C156" i="1" l="1"/>
  <c r="D156" i="1"/>
  <c r="E156" i="1" l="1"/>
  <c r="C157" i="1" s="1"/>
  <c r="D157" i="1" l="1"/>
  <c r="E157" i="1" s="1"/>
  <c r="C158" i="1" l="1"/>
  <c r="D158" i="1"/>
  <c r="E158" i="1" l="1"/>
  <c r="C159" i="1" s="1"/>
  <c r="D159" i="1" l="1"/>
  <c r="E159" i="1" s="1"/>
  <c r="D160" i="1" s="1"/>
  <c r="C160" i="1" l="1"/>
  <c r="E160" i="1" s="1"/>
  <c r="C161" i="1" l="1"/>
  <c r="D161" i="1"/>
  <c r="E161" i="1" l="1"/>
  <c r="D162" i="1" s="1"/>
  <c r="C162" i="1" l="1"/>
  <c r="E162" i="1" s="1"/>
  <c r="D163" i="1" s="1"/>
  <c r="C163" i="1" l="1"/>
  <c r="E163" i="1" s="1"/>
  <c r="D164" i="1" l="1"/>
  <c r="D165" i="1" s="1"/>
  <c r="C164" i="1"/>
  <c r="E164" i="1" l="1"/>
  <c r="E165" i="1" s="1"/>
  <c r="C165" i="1"/>
  <c r="D166" i="1" l="1"/>
  <c r="C166" i="1"/>
  <c r="G165" i="1"/>
  <c r="E166" i="1" l="1"/>
  <c r="D167" i="1" s="1"/>
  <c r="C167" i="1" l="1"/>
  <c r="E167" i="1" s="1"/>
  <c r="C168" i="1" s="1"/>
  <c r="D168" i="1" l="1"/>
  <c r="E168" i="1" s="1"/>
  <c r="C169" i="1" l="1"/>
  <c r="D169" i="1"/>
  <c r="E169" i="1" l="1"/>
  <c r="D170" i="1" s="1"/>
  <c r="C170" i="1" l="1"/>
  <c r="E170" i="1" s="1"/>
  <c r="C171" i="1" l="1"/>
  <c r="D171" i="1"/>
  <c r="E171" i="1" l="1"/>
  <c r="C172" i="1" s="1"/>
  <c r="D172" i="1" l="1"/>
  <c r="E172" i="1" s="1"/>
  <c r="D173" i="1" s="1"/>
  <c r="C173" i="1" l="1"/>
  <c r="E173" i="1" s="1"/>
  <c r="D174" i="1" l="1"/>
  <c r="C174" i="1"/>
  <c r="E174" i="1" l="1"/>
  <c r="D175" i="1" l="1"/>
  <c r="C175" i="1"/>
  <c r="E175" i="1" l="1"/>
  <c r="C176" i="1" l="1"/>
  <c r="D176" i="1"/>
  <c r="E176" i="1" l="1"/>
  <c r="D177" i="1" l="1"/>
  <c r="D178" i="1" s="1"/>
  <c r="C177" i="1"/>
  <c r="E177" i="1" l="1"/>
  <c r="E178" i="1" s="1"/>
  <c r="C178" i="1"/>
  <c r="D179" i="1" l="1"/>
  <c r="C179" i="1"/>
  <c r="G178" i="1"/>
  <c r="E179" i="1" l="1"/>
  <c r="C180" i="1" s="1"/>
  <c r="D180" i="1" l="1"/>
  <c r="E180" i="1" s="1"/>
  <c r="D181" i="1" l="1"/>
  <c r="C181" i="1"/>
  <c r="E181" i="1" l="1"/>
  <c r="C182" i="1" l="1"/>
  <c r="D182" i="1"/>
  <c r="E182" i="1" l="1"/>
  <c r="C183" i="1" l="1"/>
  <c r="D183" i="1"/>
  <c r="E183" i="1" l="1"/>
  <c r="C184" i="1" l="1"/>
  <c r="D184" i="1"/>
  <c r="E184" i="1" l="1"/>
  <c r="D185" i="1" l="1"/>
  <c r="C185" i="1"/>
  <c r="E185" i="1" l="1"/>
  <c r="D186" i="1" l="1"/>
  <c r="C186" i="1"/>
  <c r="E186" i="1" l="1"/>
  <c r="D187" i="1" l="1"/>
  <c r="C187" i="1"/>
  <c r="E187" i="1" l="1"/>
  <c r="D188" i="1" l="1"/>
  <c r="C188" i="1"/>
  <c r="E188" i="1" l="1"/>
  <c r="C189" i="1" l="1"/>
  <c r="D189" i="1"/>
  <c r="E189" i="1" l="1"/>
  <c r="D190" i="1" l="1"/>
  <c r="D191" i="1" s="1"/>
  <c r="C190" i="1"/>
  <c r="E190" i="1" l="1"/>
  <c r="E191" i="1" s="1"/>
  <c r="C191" i="1"/>
  <c r="C192" i="1" l="1"/>
  <c r="D192" i="1"/>
  <c r="G191" i="1"/>
  <c r="E192" i="1" l="1"/>
  <c r="C193" i="1" s="1"/>
  <c r="D193" i="1" l="1"/>
  <c r="E193" i="1" s="1"/>
  <c r="D194" i="1" l="1"/>
  <c r="C194" i="1"/>
  <c r="E194" i="1" l="1"/>
  <c r="C195" i="1" l="1"/>
  <c r="D195" i="1"/>
  <c r="E195" i="1" l="1"/>
  <c r="D196" i="1" l="1"/>
  <c r="C196" i="1"/>
  <c r="E196" i="1" l="1"/>
  <c r="C197" i="1" l="1"/>
  <c r="D197" i="1"/>
  <c r="E197" i="1" l="1"/>
  <c r="D198" i="1" l="1"/>
  <c r="C198" i="1"/>
  <c r="E198" i="1" l="1"/>
  <c r="D199" i="1" l="1"/>
  <c r="C199" i="1"/>
  <c r="E199" i="1" l="1"/>
  <c r="D200" i="1" l="1"/>
  <c r="C200" i="1"/>
  <c r="E200" i="1" l="1"/>
  <c r="D201" i="1" l="1"/>
  <c r="C201" i="1"/>
  <c r="E201" i="1" l="1"/>
  <c r="D202" i="1" l="1"/>
  <c r="C202" i="1"/>
  <c r="E202" i="1" l="1"/>
  <c r="D203" i="1" l="1"/>
  <c r="D204" i="1" s="1"/>
  <c r="C203" i="1"/>
  <c r="E203" i="1" l="1"/>
  <c r="E204" i="1" s="1"/>
  <c r="C204" i="1"/>
  <c r="C205" i="1" l="1"/>
  <c r="D205" i="1"/>
  <c r="G204" i="1"/>
  <c r="E205" i="1" l="1"/>
  <c r="C206" i="1" s="1"/>
  <c r="D206" i="1" l="1"/>
  <c r="E206" i="1" s="1"/>
  <c r="C207" i="1" l="1"/>
  <c r="D207" i="1"/>
  <c r="E207" i="1" l="1"/>
  <c r="D208" i="1" l="1"/>
  <c r="C208" i="1"/>
  <c r="E208" i="1" l="1"/>
  <c r="D209" i="1" l="1"/>
  <c r="C209" i="1"/>
  <c r="E209" i="1" l="1"/>
  <c r="C210" i="1" l="1"/>
  <c r="D210" i="1"/>
  <c r="E210" i="1" l="1"/>
  <c r="C211" i="1" l="1"/>
  <c r="D211" i="1"/>
  <c r="E211" i="1" l="1"/>
  <c r="C212" i="1" l="1"/>
  <c r="D212" i="1"/>
  <c r="E212" i="1" l="1"/>
  <c r="C213" i="1" l="1"/>
  <c r="D213" i="1"/>
  <c r="E213" i="1" l="1"/>
  <c r="D214" i="1" l="1"/>
  <c r="C214" i="1"/>
  <c r="E214" i="1" l="1"/>
  <c r="D215" i="1" l="1"/>
  <c r="C215" i="1"/>
  <c r="E215" i="1" l="1"/>
  <c r="D216" i="1" l="1"/>
  <c r="D217" i="1" s="1"/>
  <c r="C216" i="1"/>
  <c r="E216" i="1" l="1"/>
  <c r="E217" i="1" s="1"/>
  <c r="C217" i="1"/>
  <c r="D218" i="1" l="1"/>
  <c r="C218" i="1"/>
  <c r="G217" i="1"/>
  <c r="E218" i="1" l="1"/>
  <c r="C219" i="1" s="1"/>
  <c r="D219" i="1" l="1"/>
  <c r="E219" i="1" s="1"/>
  <c r="D220" i="1" l="1"/>
  <c r="C220" i="1"/>
  <c r="E220" i="1" l="1"/>
  <c r="C221" i="1" l="1"/>
  <c r="D221" i="1"/>
  <c r="E221" i="1" l="1"/>
  <c r="D222" i="1" l="1"/>
  <c r="C222" i="1"/>
  <c r="E222" i="1" l="1"/>
  <c r="C223" i="1" l="1"/>
  <c r="D223" i="1"/>
  <c r="E223" i="1" l="1"/>
  <c r="D224" i="1" l="1"/>
  <c r="C224" i="1"/>
  <c r="E224" i="1" l="1"/>
  <c r="C225" i="1" l="1"/>
  <c r="D225" i="1"/>
  <c r="E225" i="1" l="1"/>
  <c r="D226" i="1" l="1"/>
  <c r="C226" i="1"/>
  <c r="E226" i="1" l="1"/>
  <c r="D227" i="1" l="1"/>
  <c r="C227" i="1"/>
  <c r="E227" i="1" l="1"/>
  <c r="D228" i="1" l="1"/>
  <c r="C228" i="1"/>
  <c r="E228" i="1" l="1"/>
  <c r="D229" i="1" l="1"/>
  <c r="D230" i="1" s="1"/>
  <c r="C229" i="1"/>
  <c r="E229" i="1" l="1"/>
  <c r="E230" i="1" s="1"/>
  <c r="C230" i="1"/>
  <c r="D231" i="1" l="1"/>
  <c r="C231" i="1"/>
  <c r="G230" i="1"/>
  <c r="E231" i="1" l="1"/>
  <c r="D232" i="1" s="1"/>
  <c r="C232" i="1" l="1"/>
  <c r="E232" i="1" s="1"/>
  <c r="D233" i="1" l="1"/>
  <c r="C233" i="1"/>
  <c r="E233" i="1" l="1"/>
  <c r="D234" i="1" l="1"/>
  <c r="C234" i="1"/>
  <c r="E234" i="1" l="1"/>
  <c r="C235" i="1" l="1"/>
  <c r="D235" i="1"/>
  <c r="E235" i="1" l="1"/>
  <c r="D236" i="1" l="1"/>
  <c r="C236" i="1"/>
  <c r="E236" i="1" l="1"/>
  <c r="C237" i="1" l="1"/>
  <c r="D237" i="1"/>
  <c r="E237" i="1" l="1"/>
  <c r="D238" i="1" l="1"/>
  <c r="C238" i="1"/>
  <c r="E238" i="1" l="1"/>
  <c r="D239" i="1" l="1"/>
  <c r="C239" i="1"/>
  <c r="E239" i="1" l="1"/>
  <c r="C240" i="1" s="1"/>
  <c r="D240" i="1" l="1"/>
  <c r="E240" i="1" s="1"/>
  <c r="D241" i="1" l="1"/>
  <c r="C241" i="1"/>
  <c r="E241" i="1" l="1"/>
  <c r="D242" i="1" l="1"/>
  <c r="D243" i="1" s="1"/>
  <c r="C242" i="1"/>
  <c r="E242" i="1" l="1"/>
  <c r="E243" i="1" s="1"/>
  <c r="C243" i="1"/>
  <c r="C244" i="1" l="1"/>
  <c r="D244" i="1"/>
  <c r="G243" i="1"/>
  <c r="E244" i="1" l="1"/>
  <c r="C245" i="1" s="1"/>
  <c r="D245" i="1" l="1"/>
  <c r="E245" i="1" s="1"/>
  <c r="D246" i="1" l="1"/>
  <c r="C246" i="1"/>
  <c r="E246" i="1" l="1"/>
  <c r="D247" i="1" l="1"/>
  <c r="C247" i="1"/>
  <c r="E247" i="1" l="1"/>
  <c r="C248" i="1" l="1"/>
  <c r="D248" i="1"/>
  <c r="E248" i="1" l="1"/>
  <c r="C249" i="1" l="1"/>
  <c r="D249" i="1"/>
  <c r="E249" i="1" l="1"/>
  <c r="D250" i="1" l="1"/>
  <c r="C250" i="1"/>
  <c r="E250" i="1" l="1"/>
  <c r="D251" i="1" l="1"/>
  <c r="C251" i="1"/>
  <c r="E251" i="1" l="1"/>
  <c r="D252" i="1" l="1"/>
  <c r="C252" i="1"/>
  <c r="E252" i="1" l="1"/>
  <c r="D253" i="1" l="1"/>
  <c r="C253" i="1"/>
  <c r="E253" i="1" l="1"/>
  <c r="D254" i="1" l="1"/>
  <c r="C254" i="1"/>
  <c r="E254" i="1" l="1"/>
  <c r="D255" i="1" l="1"/>
  <c r="D256" i="1" s="1"/>
  <c r="C255" i="1"/>
  <c r="E255" i="1" l="1"/>
  <c r="E256" i="1" s="1"/>
  <c r="C256" i="1"/>
  <c r="D257" i="1" l="1"/>
  <c r="C257" i="1"/>
  <c r="G256" i="1"/>
  <c r="E257" i="1" l="1"/>
  <c r="D258" i="1" s="1"/>
  <c r="C258" i="1" l="1"/>
  <c r="E258" i="1" s="1"/>
  <c r="D259" i="1" l="1"/>
  <c r="C259" i="1"/>
  <c r="E259" i="1" l="1"/>
  <c r="C260" i="1" l="1"/>
  <c r="D260" i="1"/>
  <c r="E260" i="1" l="1"/>
  <c r="D261" i="1" l="1"/>
  <c r="C261" i="1"/>
  <c r="E261" i="1" l="1"/>
  <c r="D262" i="1" l="1"/>
  <c r="C262" i="1"/>
  <c r="E262" i="1" l="1"/>
  <c r="C263" i="1" l="1"/>
  <c r="D263" i="1"/>
  <c r="E263" i="1" l="1"/>
  <c r="D264" i="1" l="1"/>
  <c r="C264" i="1"/>
  <c r="E264" i="1" l="1"/>
  <c r="D265" i="1" l="1"/>
  <c r="C265" i="1"/>
  <c r="E265" i="1" l="1"/>
  <c r="C266" i="1" l="1"/>
  <c r="D266" i="1"/>
  <c r="E266" i="1" l="1"/>
  <c r="D267" i="1" l="1"/>
  <c r="C267" i="1"/>
  <c r="E267" i="1" l="1"/>
  <c r="C268" i="1" l="1"/>
  <c r="D268" i="1"/>
  <c r="D269" i="1" s="1"/>
  <c r="E268" i="1" l="1"/>
  <c r="E269" i="1" s="1"/>
  <c r="C269" i="1"/>
  <c r="C270" i="1" l="1"/>
  <c r="D270" i="1"/>
  <c r="G269" i="1"/>
  <c r="E270" i="1" l="1"/>
  <c r="D271" i="1" s="1"/>
  <c r="C271" i="1" l="1"/>
  <c r="E271" i="1" s="1"/>
  <c r="C272" i="1" l="1"/>
  <c r="D272" i="1"/>
  <c r="E272" i="1" l="1"/>
  <c r="D273" i="1" l="1"/>
  <c r="C273" i="1"/>
  <c r="E273" i="1" l="1"/>
  <c r="D274" i="1" l="1"/>
  <c r="C274" i="1"/>
  <c r="E274" i="1" l="1"/>
  <c r="D275" i="1" l="1"/>
  <c r="C275" i="1"/>
  <c r="E275" i="1" l="1"/>
  <c r="C276" i="1" l="1"/>
  <c r="D276" i="1"/>
  <c r="E276" i="1" l="1"/>
  <c r="D277" i="1" l="1"/>
  <c r="C277" i="1"/>
  <c r="E277" i="1" l="1"/>
  <c r="C278" i="1" l="1"/>
  <c r="D278" i="1"/>
  <c r="E278" i="1" l="1"/>
  <c r="C279" i="1" l="1"/>
  <c r="D279" i="1"/>
  <c r="E279" i="1" l="1"/>
  <c r="C280" i="1" l="1"/>
  <c r="D280" i="1"/>
  <c r="E280" i="1" l="1"/>
  <c r="C281" i="1" l="1"/>
  <c r="D281" i="1"/>
  <c r="D282" i="1" s="1"/>
  <c r="E281" i="1" l="1"/>
  <c r="E282" i="1" s="1"/>
  <c r="C282" i="1"/>
  <c r="C283" i="1" l="1"/>
  <c r="D283" i="1"/>
  <c r="G282" i="1"/>
  <c r="E283" i="1" l="1"/>
  <c r="D284" i="1" s="1"/>
  <c r="C284" i="1" l="1"/>
  <c r="E284" i="1" s="1"/>
  <c r="C285" i="1" l="1"/>
  <c r="D285" i="1"/>
  <c r="E285" i="1" l="1"/>
  <c r="D286" i="1" l="1"/>
  <c r="C286" i="1"/>
  <c r="E286" i="1" l="1"/>
  <c r="D287" i="1" l="1"/>
  <c r="C287" i="1"/>
  <c r="E287" i="1" l="1"/>
  <c r="D288" i="1" l="1"/>
  <c r="C288" i="1"/>
  <c r="E288" i="1" l="1"/>
  <c r="C289" i="1" l="1"/>
  <c r="D289" i="1"/>
  <c r="E289" i="1" l="1"/>
  <c r="D290" i="1" l="1"/>
  <c r="C290" i="1"/>
  <c r="E290" i="1" l="1"/>
  <c r="C291" i="1" l="1"/>
  <c r="D291" i="1"/>
  <c r="E291" i="1" l="1"/>
  <c r="D292" i="1" l="1"/>
  <c r="C292" i="1"/>
  <c r="E292" i="1" l="1"/>
  <c r="C293" i="1" l="1"/>
  <c r="D293" i="1"/>
  <c r="E293" i="1" l="1"/>
  <c r="D294" i="1" l="1"/>
  <c r="D295" i="1" s="1"/>
  <c r="C294" i="1"/>
  <c r="E294" i="1" l="1"/>
  <c r="E295" i="1" s="1"/>
  <c r="G295" i="1" s="1"/>
  <c r="C295" i="1"/>
</calcChain>
</file>

<file path=xl/sharedStrings.xml><?xml version="1.0" encoding="utf-8"?>
<sst xmlns="http://schemas.openxmlformats.org/spreadsheetml/2006/main" count="84" uniqueCount="68">
  <si>
    <t>Loan Balance</t>
  </si>
  <si>
    <t>Year</t>
  </si>
  <si>
    <t>Accrued Interest</t>
  </si>
  <si>
    <t>Accrued MIP</t>
  </si>
  <si>
    <t>Home Value</t>
  </si>
  <si>
    <t>Starting Loan Balance at Closing:</t>
  </si>
  <si>
    <t>Years</t>
  </si>
  <si>
    <t>1 - 2</t>
  </si>
  <si>
    <t>3 - 4</t>
  </si>
  <si>
    <t>5 - 6</t>
  </si>
  <si>
    <t>7 - 8</t>
  </si>
  <si>
    <t>9 - 10</t>
  </si>
  <si>
    <t>11 - 12</t>
  </si>
  <si>
    <t>13 - 16</t>
  </si>
  <si>
    <t>17 - 20</t>
  </si>
  <si>
    <t>Starting Line of Credit</t>
  </si>
  <si>
    <t>Year 1 LOC Advances :</t>
  </si>
  <si>
    <t>Year 2 LOC Advances :</t>
  </si>
  <si>
    <t>Year 3 LOC Advances :</t>
  </si>
  <si>
    <t>Year 4 LOC Advances :</t>
  </si>
  <si>
    <t>Year 5 LOC Advances :</t>
  </si>
  <si>
    <t>Year 6 LOC Advances :</t>
  </si>
  <si>
    <t>Year 7 LOC Advances :</t>
  </si>
  <si>
    <t>Year 8 LOC Advances :</t>
  </si>
  <si>
    <t>Year 9 LOC Advances :</t>
  </si>
  <si>
    <t>Year 10 LOC Advances :</t>
  </si>
  <si>
    <t>Year 11 LOC Advances :</t>
  </si>
  <si>
    <t>Year 12 LOC Advances :</t>
  </si>
  <si>
    <t>Year 13 LOC Advances :</t>
  </si>
  <si>
    <t>Year 14 LOC Advances :</t>
  </si>
  <si>
    <t>Year 15 LOC Advances :</t>
  </si>
  <si>
    <t>Year 16 LOC Advances :</t>
  </si>
  <si>
    <t>Year 17 LOC Advances :</t>
  </si>
  <si>
    <t>Year 18 LOC Advances :</t>
  </si>
  <si>
    <t>Year 19 LOC Advances :</t>
  </si>
  <si>
    <t>Year 20 LOC Advances :</t>
  </si>
  <si>
    <t>Annual Advances</t>
  </si>
  <si>
    <t>Annual Repayments</t>
  </si>
  <si>
    <t>Expected Home Appreciation (Annually)</t>
  </si>
  <si>
    <t>Repayments you plan on making per year (if desired)</t>
  </si>
  <si>
    <t>Remaining Home Equity</t>
  </si>
  <si>
    <t>Available Credit Line</t>
  </si>
  <si>
    <t>Estimated Home Value</t>
  </si>
  <si>
    <t>Monthly Interest Rate:</t>
  </si>
  <si>
    <t xml:space="preserve">Monthly Insurance Rate (MIP): </t>
  </si>
  <si>
    <t>Combined Interest Charges:</t>
  </si>
  <si>
    <t xml:space="preserve">Yellow Highlighted Fields = Allowable User Input </t>
  </si>
  <si>
    <t xml:space="preserve">12 Months of mortgage insurance coverage paid to FHA to insure your loan </t>
  </si>
  <si>
    <t>Accrued MIP Column</t>
  </si>
  <si>
    <t>Accrued Interest Column</t>
  </si>
  <si>
    <t>Loan Balance Column</t>
  </si>
  <si>
    <t>Estimated Home Value Column</t>
  </si>
  <si>
    <t>Remaining Home Equity Column</t>
  </si>
  <si>
    <t>Available Credit Line Column</t>
  </si>
  <si>
    <t>Assumes your home value increasing by set appreciation (default 4%)</t>
  </si>
  <si>
    <t>Funds you plan on withdrawing from your credit line per year</t>
  </si>
  <si>
    <t xml:space="preserve">Available funds left in your credit line to be borrowed </t>
  </si>
  <si>
    <t xml:space="preserve">12 Months of interest which is added from the lenders note rate </t>
  </si>
  <si>
    <t>Total ending loan balance (Includes lenders interest and Insurance - MIP)</t>
  </si>
  <si>
    <t xml:space="preserve">Assumption of future home value minus reverse mortgage loan balance </t>
  </si>
  <si>
    <t xml:space="preserve">   INSTRUCTIONS &gt;&gt;</t>
  </si>
  <si>
    <t xml:space="preserve">   EXPLANATIONS OF TERMS </t>
  </si>
  <si>
    <t>&gt;&gt;</t>
  </si>
  <si>
    <t>(1)</t>
  </si>
  <si>
    <t>(2)</t>
  </si>
  <si>
    <t>(3)</t>
  </si>
  <si>
    <r>
      <t xml:space="preserve">Start by inputting your beginning </t>
    </r>
    <r>
      <rPr>
        <b/>
        <sz val="13"/>
        <color theme="9" tint="-0.249977111117893"/>
        <rFont val="Franklin Gothic Book"/>
        <family val="2"/>
      </rPr>
      <t xml:space="preserve">Home Value </t>
    </r>
    <r>
      <rPr>
        <b/>
        <sz val="13"/>
        <color rgb="FFFF0000"/>
        <rFont val="Franklin Gothic Book"/>
        <family val="2"/>
      </rPr>
      <t>(1)</t>
    </r>
    <r>
      <rPr>
        <sz val="13"/>
        <color theme="1"/>
        <rFont val="Franklin Gothic Book"/>
        <family val="2"/>
      </rPr>
      <t xml:space="preserve">,  initial reverse mortgage </t>
    </r>
    <r>
      <rPr>
        <b/>
        <sz val="13"/>
        <color theme="9" tint="-0.249977111117893"/>
        <rFont val="Franklin Gothic Book"/>
        <family val="2"/>
      </rPr>
      <t xml:space="preserve">Loan Balance </t>
    </r>
    <r>
      <rPr>
        <b/>
        <sz val="13"/>
        <color rgb="FFFF0000"/>
        <rFont val="Franklin Gothic Book"/>
        <family val="2"/>
      </rPr>
      <t>(2)</t>
    </r>
    <r>
      <rPr>
        <sz val="13"/>
        <color theme="1"/>
        <rFont val="Franklin Gothic Book"/>
        <family val="2"/>
      </rPr>
      <t xml:space="preserve"> &amp; available </t>
    </r>
    <r>
      <rPr>
        <b/>
        <sz val="13"/>
        <color theme="9" tint="-0.249977111117893"/>
        <rFont val="Franklin Gothic Book"/>
        <family val="2"/>
      </rPr>
      <t xml:space="preserve">Line of Credit </t>
    </r>
    <r>
      <rPr>
        <b/>
        <sz val="13"/>
        <color rgb="FFFF0000"/>
        <rFont val="Franklin Gothic Book"/>
        <family val="2"/>
      </rPr>
      <t>(3)</t>
    </r>
  </si>
  <si>
    <t>© Copyright 2015 All Rights Reserved - United Southwest Mortgage Corporation dba All Reverse Mortgage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</si>
</sst>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00%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1"/>
      <name val="Franklin Gothic Book"/>
      <family val="2"/>
    </font>
    <font>
      <sz val="11"/>
      <color rgb="FFC00000"/>
      <name val="Franklin Gothic Book"/>
      <family val="2"/>
    </font>
    <font>
      <u/>
      <sz val="11"/>
      <color theme="10"/>
      <name val="Calibri"/>
      <family val="2"/>
      <scheme val="minor"/>
    </font>
    <font>
      <sz val="13"/>
      <color theme="1"/>
      <name val="Franklin Gothic Book"/>
      <family val="2"/>
    </font>
    <font>
      <b/>
      <u/>
      <sz val="12"/>
      <color theme="1"/>
      <name val="Franklin Gothic Book"/>
      <family val="2"/>
    </font>
    <font>
      <b/>
      <sz val="13"/>
      <color rgb="FFCC6600"/>
      <name val="Franklin Gothic Book"/>
      <family val="2"/>
    </font>
    <font>
      <b/>
      <u/>
      <sz val="11"/>
      <color theme="10"/>
      <name val="Centaur"/>
      <family val="1"/>
    </font>
    <font>
      <b/>
      <sz val="13"/>
      <color rgb="FFFF3399"/>
      <name val="Franklin Gothic Book"/>
      <family val="2"/>
    </font>
    <font>
      <b/>
      <sz val="13"/>
      <color theme="9" tint="-0.249977111117893"/>
      <name val="Franklin Gothic Book"/>
      <family val="2"/>
    </font>
    <font>
      <b/>
      <sz val="12"/>
      <color rgb="FFCC6600"/>
      <name val="Franklin Gothic Book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3"/>
      <color rgb="FFFF0000"/>
      <name val="Franklin Gothic Book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1" fillId="0" borderId="0" xfId="0" applyNumberFormat="1" applyFont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0" fillId="3" borderId="0" xfId="0" applyFont="1" applyFill="1"/>
    <xf numFmtId="0" fontId="4" fillId="0" borderId="0" xfId="0" applyFont="1"/>
    <xf numFmtId="0" fontId="0" fillId="0" borderId="0" xfId="0" applyFont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</xf>
    <xf numFmtId="0" fontId="0" fillId="0" borderId="0" xfId="0" applyFont="1" applyProtection="1"/>
    <xf numFmtId="0" fontId="4" fillId="0" borderId="0" xfId="0" applyFont="1" applyProtection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Protection="1"/>
    <xf numFmtId="49" fontId="18" fillId="0" borderId="0" xfId="0" applyNumberFormat="1" applyFont="1" applyBorder="1" applyAlignment="1" applyProtection="1"/>
    <xf numFmtId="0" fontId="0" fillId="3" borderId="0" xfId="0" applyFont="1" applyFill="1" applyBorder="1" applyProtection="1"/>
    <xf numFmtId="0" fontId="0" fillId="3" borderId="0" xfId="0" applyFont="1" applyFill="1" applyProtection="1"/>
    <xf numFmtId="0" fontId="4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locked="0" hidden="1"/>
    </xf>
    <xf numFmtId="164" fontId="0" fillId="0" borderId="0" xfId="0" applyNumberFormat="1" applyFont="1" applyAlignment="1" applyProtection="1">
      <alignment horizontal="center"/>
      <protection locked="0" hidden="1"/>
    </xf>
    <xf numFmtId="0" fontId="0" fillId="0" borderId="0" xfId="0" applyFont="1" applyProtection="1">
      <protection locked="0" hidden="1"/>
    </xf>
    <xf numFmtId="0" fontId="14" fillId="5" borderId="0" xfId="1" applyFont="1" applyFill="1" applyAlignment="1" applyProtection="1">
      <alignment horizontal="center" vertical="center"/>
      <protection locked="0" hidden="1"/>
    </xf>
    <xf numFmtId="0" fontId="10" fillId="5" borderId="0" xfId="1" applyFill="1" applyAlignment="1" applyProtection="1">
      <alignment vertical="center"/>
      <protection locked="0" hidden="1"/>
    </xf>
    <xf numFmtId="164" fontId="0" fillId="5" borderId="0" xfId="0" applyNumberFormat="1" applyFont="1" applyFill="1" applyAlignment="1" applyProtection="1">
      <alignment horizontal="center"/>
      <protection locked="0" hidden="1"/>
    </xf>
    <xf numFmtId="0" fontId="0" fillId="5" borderId="0" xfId="0" applyFont="1" applyFill="1" applyProtection="1">
      <protection locked="0" hidden="1"/>
    </xf>
    <xf numFmtId="0" fontId="4" fillId="4" borderId="0" xfId="0" applyFont="1" applyFill="1" applyAlignment="1" applyProtection="1">
      <alignment horizontal="center"/>
      <protection locked="0" hidden="1"/>
    </xf>
    <xf numFmtId="164" fontId="4" fillId="4" borderId="0" xfId="0" applyNumberFormat="1" applyFont="1" applyFill="1" applyAlignment="1" applyProtection="1">
      <alignment horizontal="center"/>
      <protection locked="0" hidden="1"/>
    </xf>
    <xf numFmtId="165" fontId="4" fillId="2" borderId="0" xfId="0" applyNumberFormat="1" applyFont="1" applyFill="1" applyAlignment="1" applyProtection="1">
      <alignment horizontal="center" vertical="center"/>
      <protection locked="0" hidden="1"/>
    </xf>
    <xf numFmtId="164" fontId="6" fillId="2" borderId="19" xfId="0" applyNumberFormat="1" applyFont="1" applyFill="1" applyBorder="1" applyAlignment="1" applyProtection="1">
      <alignment horizontal="center"/>
      <protection locked="0" hidden="1"/>
    </xf>
    <xf numFmtId="164" fontId="4" fillId="0" borderId="14" xfId="0" applyNumberFormat="1" applyFont="1" applyBorder="1" applyProtection="1">
      <protection locked="0" hidden="1"/>
    </xf>
    <xf numFmtId="164" fontId="6" fillId="0" borderId="13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15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16" xfId="0" applyNumberFormat="1" applyFont="1" applyFill="1" applyBorder="1" applyAlignment="1" applyProtection="1">
      <alignment horizontal="center" vertical="center"/>
      <protection locked="0" hidden="1"/>
    </xf>
    <xf numFmtId="164" fontId="6" fillId="0" borderId="18" xfId="0" applyNumberFormat="1" applyFont="1" applyBorder="1" applyAlignment="1" applyProtection="1">
      <alignment horizontal="center"/>
      <protection locked="0" hidden="1"/>
    </xf>
    <xf numFmtId="164" fontId="6" fillId="0" borderId="17" xfId="0" applyNumberFormat="1" applyFont="1" applyFill="1" applyBorder="1" applyAlignment="1" applyProtection="1">
      <alignment horizontal="center"/>
      <protection locked="0"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164" fontId="8" fillId="0" borderId="0" xfId="0" applyNumberFormat="1" applyFont="1" applyBorder="1" applyAlignment="1" applyProtection="1">
      <alignment horizontal="center"/>
      <protection hidden="1"/>
    </xf>
    <xf numFmtId="164" fontId="8" fillId="3" borderId="0" xfId="0" applyNumberFormat="1" applyFont="1" applyFill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164" fontId="4" fillId="0" borderId="5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164" fontId="8" fillId="0" borderId="10" xfId="0" applyNumberFormat="1" applyFont="1" applyBorder="1" applyAlignment="1" applyProtection="1">
      <alignment horizontal="center"/>
      <protection hidden="1"/>
    </xf>
    <xf numFmtId="164" fontId="8" fillId="3" borderId="10" xfId="0" applyNumberFormat="1" applyFont="1" applyFill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164" fontId="8" fillId="0" borderId="9" xfId="0" applyNumberFormat="1" applyFont="1" applyBorder="1" applyAlignment="1" applyProtection="1">
      <alignment horizontal="center"/>
      <protection hidden="1"/>
    </xf>
    <xf numFmtId="164" fontId="8" fillId="3" borderId="9" xfId="0" applyNumberFormat="1" applyFont="1" applyFill="1" applyBorder="1" applyAlignment="1" applyProtection="1">
      <alignment horizontal="center"/>
      <protection hidden="1"/>
    </xf>
    <xf numFmtId="164" fontId="4" fillId="0" borderId="9" xfId="0" applyNumberFormat="1" applyFont="1" applyBorder="1" applyAlignment="1" applyProtection="1">
      <alignment horizontal="center"/>
      <protection hidden="1"/>
    </xf>
    <xf numFmtId="165" fontId="4" fillId="3" borderId="0" xfId="0" applyNumberFormat="1" applyFont="1" applyFill="1" applyAlignment="1" applyProtection="1">
      <alignment horizontal="center" vertical="center"/>
      <protection hidden="1"/>
    </xf>
    <xf numFmtId="165" fontId="6" fillId="3" borderId="7" xfId="0" applyNumberFormat="1" applyFont="1" applyFill="1" applyBorder="1" applyAlignment="1" applyProtection="1">
      <alignment horizontal="center" vertical="center"/>
      <protection hidden="1"/>
    </xf>
    <xf numFmtId="164" fontId="4" fillId="3" borderId="0" xfId="0" applyNumberFormat="1" applyFont="1" applyFill="1" applyAlignment="1" applyProtection="1">
      <alignment horizontal="center"/>
      <protection hidden="1"/>
    </xf>
    <xf numFmtId="0" fontId="4" fillId="3" borderId="0" xfId="0" applyFont="1" applyFill="1" applyProtection="1">
      <protection hidden="1"/>
    </xf>
    <xf numFmtId="49" fontId="21" fillId="0" borderId="0" xfId="0" applyNumberFormat="1" applyFont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5" fillId="4" borderId="0" xfId="0" applyNumberFormat="1" applyFont="1" applyFill="1" applyAlignment="1" applyProtection="1">
      <alignment horizontal="center"/>
      <protection hidden="1"/>
    </xf>
    <xf numFmtId="16" fontId="6" fillId="0" borderId="0" xfId="0" quotePrefix="1" applyNumberFormat="1" applyFont="1" applyAlignment="1" applyProtection="1">
      <alignment horizontal="center" vertical="top"/>
      <protection hidden="1"/>
    </xf>
    <xf numFmtId="0" fontId="6" fillId="0" borderId="0" xfId="0" quotePrefix="1" applyNumberFormat="1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64" fontId="6" fillId="3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164" fontId="12" fillId="0" borderId="0" xfId="0" applyNumberFormat="1" applyFont="1" applyAlignment="1" applyProtection="1">
      <alignment horizontal="left" vertical="top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left" vertical="top"/>
      <protection hidden="1"/>
    </xf>
    <xf numFmtId="164" fontId="10" fillId="0" borderId="0" xfId="1" applyNumberFormat="1" applyAlignment="1" applyProtection="1">
      <alignment horizontal="center"/>
      <protection hidden="1"/>
    </xf>
    <xf numFmtId="49" fontId="21" fillId="0" borderId="14" xfId="0" applyNumberFormat="1" applyFont="1" applyBorder="1" applyAlignment="1" applyProtection="1">
      <alignment horizontal="right"/>
      <protection hidden="1"/>
    </xf>
    <xf numFmtId="0" fontId="14" fillId="0" borderId="0" xfId="1" applyFont="1" applyFill="1" applyAlignment="1" applyProtection="1">
      <alignment horizontal="center" vertical="center"/>
      <protection hidden="1"/>
    </xf>
    <xf numFmtId="0" fontId="10" fillId="0" borderId="0" xfId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164" fontId="11" fillId="0" borderId="0" xfId="0" applyNumberFormat="1" applyFont="1" applyAlignme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left"/>
      <protection hidden="1"/>
    </xf>
    <xf numFmtId="0" fontId="10" fillId="0" borderId="0" xfId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wrapText="1"/>
      <protection locked="0" hidden="1"/>
    </xf>
    <xf numFmtId="0" fontId="22" fillId="0" borderId="0" xfId="0" applyFont="1" applyAlignment="1" applyProtection="1">
      <alignment wrapText="1"/>
      <protection locked="0" hidden="1"/>
    </xf>
    <xf numFmtId="0" fontId="0" fillId="0" borderId="0" xfId="0" applyFont="1" applyAlignment="1" applyProtection="1">
      <alignment horizontal="center"/>
      <protection locked="0" hidden="1"/>
    </xf>
    <xf numFmtId="0" fontId="0" fillId="0" borderId="0" xfId="0" applyAlignment="1" applyProtection="1">
      <protection locked="0" hidden="1"/>
    </xf>
    <xf numFmtId="0" fontId="4" fillId="0" borderId="0" xfId="0" applyFont="1" applyFill="1" applyAlignment="1" applyProtection="1">
      <alignment horizontal="right"/>
      <protection hidden="1"/>
    </xf>
    <xf numFmtId="0" fontId="4" fillId="0" borderId="14" xfId="0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right"/>
      <protection hidden="1"/>
    </xf>
    <xf numFmtId="164" fontId="6" fillId="0" borderId="17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2" xfId="0" applyNumberFormat="1" applyFont="1" applyBorder="1" applyAlignment="1" applyProtection="1">
      <protection locked="0" hidden="1"/>
    </xf>
    <xf numFmtId="164" fontId="7" fillId="0" borderId="14" xfId="0" applyNumberFormat="1" applyFont="1" applyBorder="1" applyAlignment="1" applyProtection="1">
      <protection locked="0" hidden="1"/>
    </xf>
    <xf numFmtId="0" fontId="4" fillId="0" borderId="13" xfId="0" applyNumberFormat="1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164" fontId="9" fillId="3" borderId="3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6" xfId="0" applyFont="1" applyFill="1" applyBorder="1" applyAlignment="1" applyProtection="1">
      <alignment horizontal="center" vertical="center" wrapText="1"/>
      <protection hidden="1"/>
    </xf>
    <xf numFmtId="0" fontId="9" fillId="3" borderId="2" xfId="0" applyFont="1" applyFill="1" applyBorder="1" applyAlignment="1" applyProtection="1">
      <alignment horizontal="center" vertical="center" wrapText="1"/>
      <protection hidden="1"/>
    </xf>
    <xf numFmtId="0" fontId="9" fillId="3" borderId="7" xfId="0" applyFont="1" applyFill="1" applyBorder="1" applyAlignment="1" applyProtection="1">
      <alignment horizontal="center" vertical="center" wrapText="1"/>
      <protection hidden="1"/>
    </xf>
    <xf numFmtId="49" fontId="21" fillId="0" borderId="14" xfId="0" applyNumberFormat="1" applyFont="1" applyBorder="1" applyAlignment="1" applyProtection="1">
      <alignment horizontal="right" vertical="center"/>
      <protection hidden="1"/>
    </xf>
    <xf numFmtId="49" fontId="19" fillId="0" borderId="14" xfId="0" applyNumberFormat="1" applyFont="1" applyBorder="1" applyAlignment="1" applyProtection="1">
      <alignment horizontal="right" vertical="center"/>
      <protection hidden="1"/>
    </xf>
    <xf numFmtId="0" fontId="4" fillId="0" borderId="20" xfId="0" applyNumberFormat="1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7" fillId="0" borderId="11" xfId="0" applyNumberFormat="1" applyFont="1" applyBorder="1" applyAlignment="1" applyProtection="1">
      <alignment horizontal="center" vertical="center"/>
      <protection locked="0" hidden="1"/>
    </xf>
    <xf numFmtId="0" fontId="7" fillId="0" borderId="13" xfId="0" applyFont="1" applyBorder="1" applyAlignment="1" applyProtection="1">
      <alignment horizontal="center" vertical="center"/>
      <protection locked="0" hidden="1"/>
    </xf>
    <xf numFmtId="164" fontId="6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6" fillId="2" borderId="23" xfId="0" applyFont="1" applyFill="1" applyBorder="1" applyAlignment="1" applyProtection="1">
      <alignment horizontal="center" vertical="center"/>
      <protection locked="0" hidden="1"/>
    </xf>
    <xf numFmtId="164" fontId="6" fillId="2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10" fontId="6" fillId="2" borderId="23" xfId="0" applyNumberFormat="1" applyFont="1" applyFill="1" applyBorder="1" applyAlignment="1" applyProtection="1">
      <alignment horizontal="center" vertical="center"/>
      <protection locked="0"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164" fontId="6" fillId="2" borderId="23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25" xfId="0" applyNumberFormat="1" applyFont="1" applyFill="1" applyBorder="1" applyAlignment="1" applyProtection="1">
      <alignment horizontal="center" vertical="center"/>
      <protection locked="0" hidden="1"/>
    </xf>
    <xf numFmtId="164" fontId="17" fillId="0" borderId="0" xfId="0" applyNumberFormat="1" applyFont="1" applyAlignment="1" applyProtection="1">
      <alignment horizontal="right"/>
      <protection hidden="1"/>
    </xf>
    <xf numFmtId="0" fontId="10" fillId="0" borderId="0" xfId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6600"/>
      <color rgb="FFFF3399"/>
      <color rgb="FFCCFFFF"/>
      <color rgb="FFFFCC00"/>
      <color rgb="FF99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83015171884002E-2"/>
          <c:y val="8.0119696071266053E-2"/>
          <c:w val="0.92943814096408683"/>
          <c:h val="0.85507232786794807"/>
        </c:manualLayout>
      </c:layout>
      <c:lineChart>
        <c:grouping val="standard"/>
        <c:varyColors val="0"/>
        <c:ser>
          <c:idx val="1"/>
          <c:order val="0"/>
          <c:tx>
            <c:strRef>
              <c:f>'HECM Amortization Calculator'!$C$34</c:f>
              <c:strCache>
                <c:ptCount val="1"/>
                <c:pt idx="0">
                  <c:v>Accrued Interest</c:v>
                </c:pt>
              </c:strCache>
            </c:strRef>
          </c:tx>
          <c:marker>
            <c:symbol val="none"/>
          </c:marker>
          <c:cat>
            <c:numRef>
              <c:f>'HECM Amortization Calculator'!$B$48:$B$295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'HECM Amortization Calculator'!$C$48:$C$295</c:f>
              <c:numCache>
                <c:formatCode>"$"#,##0.00</c:formatCode>
                <c:ptCount val="20"/>
                <c:pt idx="0">
                  <c:v>7912.1732941441323</c:v>
                </c:pt>
                <c:pt idx="1">
                  <c:v>8686.652149957019</c:v>
                </c:pt>
                <c:pt idx="2">
                  <c:v>9500.3495440775532</c:v>
                </c:pt>
                <c:pt idx="3">
                  <c:v>10355.251449054154</c:v>
                </c:pt>
                <c:pt idx="4">
                  <c:v>11253.444404338921</c:v>
                </c:pt>
                <c:pt idx="5">
                  <c:v>12197.120608856512</c:v>
                </c:pt>
                <c:pt idx="6">
                  <c:v>13188.58327145377</c:v>
                </c:pt>
                <c:pt idx="7">
                  <c:v>14230.252232288636</c:v>
                </c:pt>
                <c:pt idx="8">
                  <c:v>15324.669868878511</c:v>
                </c:pt>
                <c:pt idx="9">
                  <c:v>16474.507301222668</c:v>
                </c:pt>
                <c:pt idx="10">
                  <c:v>17682.570911143517</c:v>
                </c:pt>
                <c:pt idx="11">
                  <c:v>18951.809191758275</c:v>
                </c:pt>
                <c:pt idx="12">
                  <c:v>20285.319943798448</c:v>
                </c:pt>
                <c:pt idx="13">
                  <c:v>21686.357836340921</c:v>
                </c:pt>
                <c:pt idx="14">
                  <c:v>23158.342350404091</c:v>
                </c:pt>
                <c:pt idx="15">
                  <c:v>24704.866124796652</c:v>
                </c:pt>
                <c:pt idx="16">
                  <c:v>26329.70372458866</c:v>
                </c:pt>
                <c:pt idx="17">
                  <c:v>28036.820853605845</c:v>
                </c:pt>
                <c:pt idx="18">
                  <c:v>29830.384033431907</c:v>
                </c:pt>
                <c:pt idx="19">
                  <c:v>31714.770772542037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4-4E12-8201-431D4452B1A9}"/>
            </c:ext>
          </c:extLst>
        </c:ser>
        <c:ser>
          <c:idx val="2"/>
          <c:order val="1"/>
          <c:tx>
            <c:strRef>
              <c:f>'HECM Amortization Calculator'!$D$34</c:f>
              <c:strCache>
                <c:ptCount val="1"/>
                <c:pt idx="0">
                  <c:v>Accrued MIP</c:v>
                </c:pt>
              </c:strCache>
            </c:strRef>
          </c:tx>
          <c:marker>
            <c:symbol val="none"/>
          </c:marker>
          <c:cat>
            <c:numRef>
              <c:f>'HECM Amortization Calculator'!$B$48:$B$295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'HECM Amortization Calculator'!$D$48:$D$295</c:f>
              <c:numCache>
                <c:formatCode>"$"#,##0.00</c:formatCode>
                <c:ptCount val="20"/>
                <c:pt idx="0">
                  <c:v>2673.0315182919376</c:v>
                </c:pt>
                <c:pt idx="1">
                  <c:v>2934.6797803908853</c:v>
                </c:pt>
                <c:pt idx="2">
                  <c:v>3209.5775486748489</c:v>
                </c:pt>
                <c:pt idx="3">
                  <c:v>3498.395759815593</c:v>
                </c:pt>
                <c:pt idx="4">
                  <c:v>3801.8393257901766</c:v>
                </c:pt>
                <c:pt idx="5">
                  <c:v>4120.648854343418</c:v>
                </c:pt>
                <c:pt idx="6">
                  <c:v>4455.60245657222</c:v>
                </c:pt>
                <c:pt idx="7">
                  <c:v>4807.5176460434586</c:v>
                </c:pt>
                <c:pt idx="8">
                  <c:v>5177.2533340805794</c:v>
                </c:pt>
                <c:pt idx="9">
                  <c:v>5565.7119260887412</c:v>
                </c:pt>
                <c:pt idx="10">
                  <c:v>5973.8415240349714</c:v>
                </c:pt>
                <c:pt idx="11">
                  <c:v>6402.6382404588776</c:v>
                </c:pt>
                <c:pt idx="12">
                  <c:v>6853.1486296616395</c:v>
                </c:pt>
                <c:pt idx="13">
                  <c:v>7326.4722420070666</c:v>
                </c:pt>
                <c:pt idx="14">
                  <c:v>7823.7643075689512</c:v>
                </c:pt>
                <c:pt idx="15">
                  <c:v>8346.2385556745448</c:v>
                </c:pt>
                <c:pt idx="16">
                  <c:v>8895.1701772259003</c:v>
                </c:pt>
                <c:pt idx="17">
                  <c:v>9471.8989370290037</c:v>
                </c:pt>
                <c:pt idx="18">
                  <c:v>10077.832443726997</c:v>
                </c:pt>
                <c:pt idx="19">
                  <c:v>10714.44958531826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4-4E12-8201-431D4452B1A9}"/>
            </c:ext>
          </c:extLst>
        </c:ser>
        <c:ser>
          <c:idx val="3"/>
          <c:order val="2"/>
          <c:tx>
            <c:strRef>
              <c:f>'HECM Amortization Calculator'!$E$34</c:f>
              <c:strCache>
                <c:ptCount val="1"/>
                <c:pt idx="0">
                  <c:v>Loan Balance</c:v>
                </c:pt>
              </c:strCache>
            </c:strRef>
          </c:tx>
          <c:marker>
            <c:symbol val="none"/>
          </c:marker>
          <c:cat>
            <c:numRef>
              <c:f>'HECM Amortization Calculator'!$B$48:$B$295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'HECM Amortization Calculator'!$E$48:$E$295</c:f>
              <c:numCache>
                <c:formatCode>"$"#,##0.00</c:formatCode>
                <c:ptCount val="20"/>
                <c:pt idx="0">
                  <c:v>220461.20481243604</c:v>
                </c:pt>
                <c:pt idx="1">
                  <c:v>241958.53674278402</c:v>
                </c:pt>
                <c:pt idx="2">
                  <c:v>264544.46383553639</c:v>
                </c:pt>
                <c:pt idx="3">
                  <c:v>288274.11104440596</c:v>
                </c:pt>
                <c:pt idx="4">
                  <c:v>313205.39477453503</c:v>
                </c:pt>
                <c:pt idx="5">
                  <c:v>339399.16423773504</c:v>
                </c:pt>
                <c:pt idx="6">
                  <c:v>366919.34996576107</c:v>
                </c:pt>
                <c:pt idx="7">
                  <c:v>395833.11984409316</c:v>
                </c:pt>
                <c:pt idx="8">
                  <c:v>426211.04304705205</c:v>
                </c:pt>
                <c:pt idx="9">
                  <c:v>458127.26227436343</c:v>
                </c:pt>
                <c:pt idx="10">
                  <c:v>491659.6747095419</c:v>
                </c:pt>
                <c:pt idx="11">
                  <c:v>526890.12214175914</c:v>
                </c:pt>
                <c:pt idx="12">
                  <c:v>563904.59071521915</c:v>
                </c:pt>
                <c:pt idx="13">
                  <c:v>602793.42079356709</c:v>
                </c:pt>
                <c:pt idx="14">
                  <c:v>643651.52745154011</c:v>
                </c:pt>
                <c:pt idx="15">
                  <c:v>686578.63213201147</c:v>
                </c:pt>
                <c:pt idx="16">
                  <c:v>731679.50603382604</c:v>
                </c:pt>
                <c:pt idx="17">
                  <c:v>779064.22582446074</c:v>
                </c:pt>
                <c:pt idx="18">
                  <c:v>828848.44230161968</c:v>
                </c:pt>
                <c:pt idx="19">
                  <c:v>881153.66265947977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84-4E12-8201-431D4452B1A9}"/>
            </c:ext>
          </c:extLst>
        </c:ser>
        <c:ser>
          <c:idx val="4"/>
          <c:order val="3"/>
          <c:tx>
            <c:strRef>
              <c:f>'HECM Amortization Calculator'!$F$34</c:f>
              <c:strCache>
                <c:ptCount val="1"/>
                <c:pt idx="0">
                  <c:v>Estimated Home Value</c:v>
                </c:pt>
              </c:strCache>
            </c:strRef>
          </c:tx>
          <c:marker>
            <c:symbol val="none"/>
          </c:marker>
          <c:cat>
            <c:numRef>
              <c:f>'HECM Amortization Calculator'!$B$48:$B$295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'HECM Amortization Calculator'!$F$48:$F$295</c:f>
              <c:numCache>
                <c:formatCode>"$"#,##0.00</c:formatCode>
                <c:ptCount val="20"/>
                <c:pt idx="0">
                  <c:v>520000</c:v>
                </c:pt>
                <c:pt idx="1">
                  <c:v>540800</c:v>
                </c:pt>
                <c:pt idx="2">
                  <c:v>562432</c:v>
                </c:pt>
                <c:pt idx="3">
                  <c:v>584929.28000000003</c:v>
                </c:pt>
                <c:pt idx="4">
                  <c:v>608326.45120000001</c:v>
                </c:pt>
                <c:pt idx="5">
                  <c:v>632659.50924799999</c:v>
                </c:pt>
                <c:pt idx="6">
                  <c:v>657965.88961792004</c:v>
                </c:pt>
                <c:pt idx="7">
                  <c:v>684284.52520263684</c:v>
                </c:pt>
                <c:pt idx="8">
                  <c:v>711655.90621074231</c:v>
                </c:pt>
                <c:pt idx="9">
                  <c:v>740122.14245917206</c:v>
                </c:pt>
                <c:pt idx="10">
                  <c:v>769727.02815753897</c:v>
                </c:pt>
                <c:pt idx="11">
                  <c:v>800516.10928384052</c:v>
                </c:pt>
                <c:pt idx="12">
                  <c:v>832536.75365519419</c:v>
                </c:pt>
                <c:pt idx="13">
                  <c:v>865838.22380140191</c:v>
                </c:pt>
                <c:pt idx="14">
                  <c:v>900471.75275345799</c:v>
                </c:pt>
                <c:pt idx="15">
                  <c:v>936490.62286359631</c:v>
                </c:pt>
                <c:pt idx="16">
                  <c:v>973950.24777814012</c:v>
                </c:pt>
                <c:pt idx="17">
                  <c:v>1012908.2576892658</c:v>
                </c:pt>
                <c:pt idx="18">
                  <c:v>1053424.5879968363</c:v>
                </c:pt>
                <c:pt idx="19">
                  <c:v>1095561.5715167096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84-4E12-8201-431D4452B1A9}"/>
            </c:ext>
          </c:extLst>
        </c:ser>
        <c:ser>
          <c:idx val="5"/>
          <c:order val="4"/>
          <c:tx>
            <c:strRef>
              <c:f>'HECM Amortization Calculator'!$G$34</c:f>
              <c:strCache>
                <c:ptCount val="1"/>
                <c:pt idx="0">
                  <c:v>Remaining Home Equity</c:v>
                </c:pt>
              </c:strCache>
            </c:strRef>
          </c:tx>
          <c:marker>
            <c:symbol val="none"/>
          </c:marker>
          <c:cat>
            <c:numRef>
              <c:f>'HECM Amortization Calculator'!$B$48:$B$295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'HECM Amortization Calculator'!$G$48:$G$295</c:f>
              <c:numCache>
                <c:formatCode>"$"#,##0.00</c:formatCode>
                <c:ptCount val="20"/>
                <c:pt idx="0">
                  <c:v>299538.79518756398</c:v>
                </c:pt>
                <c:pt idx="1">
                  <c:v>298841.46325721598</c:v>
                </c:pt>
                <c:pt idx="2">
                  <c:v>297887.53616446361</c:v>
                </c:pt>
                <c:pt idx="3">
                  <c:v>296655.16895559407</c:v>
                </c:pt>
                <c:pt idx="4">
                  <c:v>295121.05642546498</c:v>
                </c:pt>
                <c:pt idx="5">
                  <c:v>293260.34501026495</c:v>
                </c:pt>
                <c:pt idx="6">
                  <c:v>291046.53965215897</c:v>
                </c:pt>
                <c:pt idx="7">
                  <c:v>288451.40535854368</c:v>
                </c:pt>
                <c:pt idx="8">
                  <c:v>285444.86316369026</c:v>
                </c:pt>
                <c:pt idx="9">
                  <c:v>281994.88018480863</c:v>
                </c:pt>
                <c:pt idx="10">
                  <c:v>278067.35344799707</c:v>
                </c:pt>
                <c:pt idx="11">
                  <c:v>273625.98714208137</c:v>
                </c:pt>
                <c:pt idx="12">
                  <c:v>268632.16293997504</c:v>
                </c:pt>
                <c:pt idx="13">
                  <c:v>263044.80300783482</c:v>
                </c:pt>
                <c:pt idx="14">
                  <c:v>256820.22530191788</c:v>
                </c:pt>
                <c:pt idx="15">
                  <c:v>249911.99073158484</c:v>
                </c:pt>
                <c:pt idx="16">
                  <c:v>242270.74174431409</c:v>
                </c:pt>
                <c:pt idx="17">
                  <c:v>233844.03186480503</c:v>
                </c:pt>
                <c:pt idx="18">
                  <c:v>224576.1456952166</c:v>
                </c:pt>
                <c:pt idx="19">
                  <c:v>214407.90885722986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84-4E12-8201-431D4452B1A9}"/>
            </c:ext>
          </c:extLst>
        </c:ser>
        <c:ser>
          <c:idx val="6"/>
          <c:order val="5"/>
          <c:tx>
            <c:strRef>
              <c:f>'HECM Amortization Calculator'!$H$34</c:f>
              <c:strCache>
                <c:ptCount val="1"/>
                <c:pt idx="0">
                  <c:v>Available Credit Line</c:v>
                </c:pt>
              </c:strCache>
            </c:strRef>
          </c:tx>
          <c:marker>
            <c:symbol val="none"/>
          </c:marker>
          <c:cat>
            <c:numRef>
              <c:f>'HECM Amortization Calculator'!$B$48:$B$295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'HECM Amortization Calculator'!$H$48:$H$295</c:f>
              <c:numCache>
                <c:formatCode>"$"#,##0.00</c:formatCode>
                <c:ptCount val="20"/>
                <c:pt idx="0">
                  <c:v>133604.00918337243</c:v>
                </c:pt>
                <c:pt idx="1">
                  <c:v>130036.05008777291</c:v>
                </c:pt>
                <c:pt idx="2">
                  <c:v>126287.4144773523</c:v>
                </c:pt>
                <c:pt idx="3">
                  <c:v>122348.95314323987</c:v>
                </c:pt>
                <c:pt idx="4">
                  <c:v>118211.05357327928</c:v>
                </c:pt>
                <c:pt idx="5">
                  <c:v>113863.61649099065</c:v>
                </c:pt>
                <c:pt idx="6">
                  <c:v>109296.03120649855</c:v>
                </c:pt>
                <c:pt idx="7">
                  <c:v>104497.14971926472</c:v>
                </c:pt>
                <c:pt idx="8">
                  <c:v>99455.25950941912</c:v>
                </c:pt>
                <c:pt idx="9">
                  <c:v>94158.054951281563</c:v>
                </c:pt>
                <c:pt idx="10">
                  <c:v>88592.607279303716</c:v>
                </c:pt>
                <c:pt idx="11">
                  <c:v>82745.333033127667</c:v>
                </c:pt>
                <c:pt idx="12">
                  <c:v>76601.960904746375</c:v>
                </c:pt>
                <c:pt idx="13">
                  <c:v>70147.496906849628</c:v>
                </c:pt>
                <c:pt idx="14">
                  <c:v>63366.187777343534</c:v>
                </c:pt>
                <c:pt idx="15">
                  <c:v>56241.482530725414</c:v>
                </c:pt>
                <c:pt idx="16">
                  <c:v>48755.992062473473</c:v>
                </c:pt>
                <c:pt idx="17">
                  <c:v>40891.446707858595</c:v>
                </c:pt>
                <c:pt idx="18">
                  <c:v>32628.651651593154</c:v>
                </c:pt>
                <c:pt idx="19">
                  <c:v>23947.440079485943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84-4E12-8201-431D4452B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226816"/>
        <c:axId val="56391296"/>
      </c:lineChart>
      <c:catAx>
        <c:axId val="8822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Policy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391296"/>
        <c:crosses val="autoZero"/>
        <c:auto val="1"/>
        <c:lblAlgn val="ctr"/>
        <c:lblOffset val="100"/>
        <c:noMultiLvlLbl val="0"/>
      </c:catAx>
      <c:valAx>
        <c:axId val="563912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882268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693036297292106"/>
          <c:y val="1.3725490196078431E-2"/>
          <c:w val="0.82906610332245056"/>
          <c:h val="3.741747722711132E-2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.xml"/><Relationship Id="rId1" Type="http://schemas.openxmlformats.org/officeDocument/2006/relationships/hyperlink" Target="mailto:%20help@reverse.mortg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0</xdr:row>
      <xdr:rowOff>112058</xdr:rowOff>
    </xdr:from>
    <xdr:to>
      <xdr:col>11</xdr:col>
      <xdr:colOff>1206500</xdr:colOff>
      <xdr:row>5</xdr:row>
      <xdr:rowOff>190500</xdr:rowOff>
    </xdr:to>
    <xdr:sp macro="" textlink="">
      <xdr:nvSpPr>
        <xdr:cNvPr id="7" name="TextBox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286375" y="112058"/>
          <a:ext cx="7953375" cy="103094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700" b="1">
              <a:solidFill>
                <a:srgbClr val="C00000"/>
              </a:solidFill>
              <a:latin typeface="Franklin Gothic Book" panose="020B0503020102020204" pitchFamily="34" charset="0"/>
            </a:rPr>
            <a:t>Brought to you by  </a:t>
          </a:r>
          <a:r>
            <a:rPr lang="en-US" sz="1700" b="1" i="0">
              <a:solidFill>
                <a:srgbClr val="C00000"/>
              </a:solidFill>
              <a:effectLst/>
              <a:latin typeface="Arial Black" pitchFamily="34" charset="0"/>
              <a:ea typeface="+mn-ea"/>
              <a:cs typeface="+mn-cs"/>
            </a:rPr>
            <a:t>All Reverse Mortgage®</a:t>
          </a:r>
        </a:p>
        <a:p>
          <a:pPr algn="l"/>
          <a:endParaRPr lang="en-US" sz="500">
            <a:latin typeface="Franklin Gothic Book" panose="020B0503020102020204" pitchFamily="34" charset="0"/>
          </a:endParaRPr>
        </a:p>
        <a:p>
          <a:pPr algn="l"/>
          <a:r>
            <a:rPr lang="en-US" sz="1700">
              <a:latin typeface="Franklin Gothic Book" panose="020B0503020102020204" pitchFamily="34" charset="0"/>
            </a:rPr>
            <a:t>Have a question</a:t>
          </a:r>
          <a:r>
            <a:rPr lang="en-US" sz="1700" baseline="0">
              <a:latin typeface="Franklin Gothic Book" panose="020B0503020102020204" pitchFamily="34" charset="0"/>
            </a:rPr>
            <a:t> about using this spreadsheet? </a:t>
          </a:r>
        </a:p>
        <a:p>
          <a:pPr algn="l"/>
          <a:r>
            <a:rPr lang="en-US" sz="1700" baseline="0">
              <a:latin typeface="Franklin Gothic Book" panose="020B0503020102020204" pitchFamily="34" charset="0"/>
            </a:rPr>
            <a:t>Call </a:t>
          </a:r>
          <a:r>
            <a:rPr lang="en-US" sz="1700" b="1" baseline="0">
              <a:solidFill>
                <a:srgbClr val="C00000"/>
              </a:solidFill>
              <a:latin typeface="Franklin Gothic Book" panose="020B0503020102020204" pitchFamily="34" charset="0"/>
            </a:rPr>
            <a:t>Toll Free </a:t>
          </a:r>
          <a:r>
            <a:rPr lang="en-US" sz="1700" b="1" baseline="0">
              <a:solidFill>
                <a:srgbClr val="C00000"/>
              </a:solidFill>
              <a:latin typeface="Arial Rounded MT Bold" pitchFamily="34" charset="0"/>
            </a:rPr>
            <a:t>(800) 565-1722</a:t>
          </a:r>
          <a:r>
            <a:rPr lang="en-US" sz="1700" b="1" baseline="0">
              <a:latin typeface="Arial Rounded MT Bold" pitchFamily="34" charset="0"/>
            </a:rPr>
            <a:t>  </a:t>
          </a:r>
          <a:r>
            <a:rPr lang="en-US" sz="1700" baseline="0">
              <a:latin typeface="Franklin Gothic Book" panose="020B0503020102020204" pitchFamily="34" charset="0"/>
            </a:rPr>
            <a:t>or send us an email to </a:t>
          </a:r>
          <a:r>
            <a:rPr lang="en-US" sz="17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help@reverse.mortgage</a:t>
          </a:r>
          <a:endParaRPr lang="en-US" sz="1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238125</xdr:colOff>
      <xdr:row>296</xdr:row>
      <xdr:rowOff>158749</xdr:rowOff>
    </xdr:from>
    <xdr:to>
      <xdr:col>11</xdr:col>
      <xdr:colOff>1222375</xdr:colOff>
      <xdr:row>344</xdr:row>
      <xdr:rowOff>79374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13607</xdr:rowOff>
    </xdr:from>
    <xdr:to>
      <xdr:col>4</xdr:col>
      <xdr:colOff>445857</xdr:colOff>
      <xdr:row>6</xdr:row>
      <xdr:rowOff>92357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BC14F5-975E-4B0C-A48F-BCFE7C4AC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7"/>
          <a:ext cx="3657143" cy="1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61"/>
  <sheetViews>
    <sheetView showGridLines="0" tabSelected="1" zoomScale="70" zoomScaleNormal="70" zoomScaleSheetLayoutView="20" workbookViewId="0">
      <selection activeCell="K61" sqref="K61"/>
    </sheetView>
  </sheetViews>
  <sheetFormatPr defaultColWidth="0" defaultRowHeight="15"/>
  <cols>
    <col min="1" max="1" width="3.7109375" style="2" customWidth="1"/>
    <col min="2" max="2" width="9.28515625" style="1" customWidth="1"/>
    <col min="3" max="3" width="22.5703125" style="3" customWidth="1"/>
    <col min="4" max="4" width="12.42578125" style="3" customWidth="1"/>
    <col min="5" max="5" width="18.42578125" style="1" customWidth="1"/>
    <col min="6" max="6" width="21.5703125" style="3" customWidth="1"/>
    <col min="7" max="7" width="21.7109375" style="3" customWidth="1"/>
    <col min="8" max="8" width="19.42578125" style="3" customWidth="1"/>
    <col min="9" max="10" width="15.7109375" style="2" customWidth="1"/>
    <col min="11" max="11" width="19.7109375" style="2" customWidth="1"/>
    <col min="12" max="12" width="18.5703125" style="2" customWidth="1"/>
    <col min="13" max="13" width="3.7109375" style="2" customWidth="1"/>
    <col min="14" max="14" width="19.28515625" style="2" hidden="1"/>
    <col min="15" max="19" width="15.7109375" style="2" hidden="1"/>
    <col min="20" max="16383" width="9.140625" style="2" hidden="1"/>
    <col min="16384" max="16384" width="3.85546875" style="2" hidden="1" customWidth="1"/>
  </cols>
  <sheetData>
    <row r="1" spans="1:13">
      <c r="A1" s="11"/>
      <c r="B1" s="37"/>
      <c r="C1" s="38"/>
      <c r="D1" s="38"/>
      <c r="E1" s="37"/>
      <c r="F1" s="38"/>
      <c r="G1" s="38"/>
      <c r="H1" s="38"/>
      <c r="I1" s="39"/>
      <c r="J1" s="39"/>
      <c r="K1" s="39"/>
      <c r="L1" s="39"/>
      <c r="M1" s="11"/>
    </row>
    <row r="2" spans="1:13">
      <c r="A2" s="11"/>
      <c r="B2" s="37"/>
      <c r="C2" s="37"/>
      <c r="D2" s="38"/>
      <c r="E2" s="38"/>
      <c r="F2" s="37"/>
      <c r="G2" s="38"/>
      <c r="H2" s="38"/>
      <c r="I2" s="38"/>
      <c r="J2" s="39"/>
      <c r="K2" s="39"/>
      <c r="L2" s="39"/>
      <c r="M2" s="11"/>
    </row>
    <row r="3" spans="1:13">
      <c r="A3" s="11"/>
      <c r="B3" s="37"/>
      <c r="C3" s="37"/>
      <c r="D3" s="38"/>
      <c r="E3" s="38"/>
      <c r="F3" s="37"/>
      <c r="G3" s="38"/>
      <c r="H3" s="38"/>
      <c r="I3" s="38"/>
      <c r="J3" s="39"/>
      <c r="K3" s="39"/>
      <c r="L3" s="39"/>
      <c r="M3" s="11"/>
    </row>
    <row r="4" spans="1:13" ht="23.25" customHeight="1">
      <c r="A4" s="11"/>
      <c r="B4" s="37"/>
      <c r="C4" s="37"/>
      <c r="D4" s="38"/>
      <c r="E4" s="38"/>
      <c r="F4" s="37"/>
      <c r="G4" s="38"/>
      <c r="H4" s="38"/>
      <c r="I4" s="38"/>
      <c r="J4" s="39"/>
      <c r="K4" s="39"/>
      <c r="L4" s="39"/>
      <c r="M4" s="11"/>
    </row>
    <row r="5" spans="1:13">
      <c r="A5" s="11"/>
      <c r="B5" s="37"/>
      <c r="C5" s="37"/>
      <c r="D5" s="38"/>
      <c r="E5" s="37"/>
      <c r="F5" s="38"/>
      <c r="G5" s="38"/>
      <c r="H5" s="38"/>
      <c r="I5" s="38"/>
      <c r="J5" s="39"/>
      <c r="K5" s="39"/>
      <c r="L5" s="39"/>
      <c r="M5" s="11"/>
    </row>
    <row r="6" spans="1:13" ht="18" customHeight="1">
      <c r="A6" s="11"/>
      <c r="B6" s="130"/>
      <c r="C6" s="131"/>
      <c r="D6" s="131"/>
      <c r="E6" s="89"/>
      <c r="F6" s="38"/>
      <c r="G6" s="38"/>
      <c r="H6" s="38"/>
      <c r="I6" s="38"/>
      <c r="J6" s="39"/>
      <c r="K6" s="39"/>
      <c r="L6" s="39"/>
      <c r="M6" s="11"/>
    </row>
    <row r="7" spans="1:13" ht="7.5" customHeight="1">
      <c r="A7" s="11"/>
      <c r="B7" s="131"/>
      <c r="C7" s="131"/>
      <c r="D7" s="131"/>
      <c r="E7" s="89"/>
      <c r="F7" s="38"/>
      <c r="G7" s="38"/>
      <c r="H7" s="38"/>
      <c r="I7" s="38"/>
      <c r="J7" s="39"/>
      <c r="K7" s="39"/>
      <c r="L7" s="39"/>
      <c r="M7" s="11"/>
    </row>
    <row r="8" spans="1:13" ht="6" customHeight="1">
      <c r="A8" s="11"/>
      <c r="B8" s="23"/>
      <c r="C8" s="23"/>
      <c r="D8" s="23"/>
      <c r="E8" s="24"/>
      <c r="F8" s="25"/>
      <c r="G8" s="25"/>
      <c r="H8" s="25"/>
      <c r="I8" s="25"/>
      <c r="J8" s="26"/>
      <c r="K8" s="26"/>
      <c r="L8" s="26"/>
      <c r="M8" s="11"/>
    </row>
    <row r="9" spans="1:13" ht="9.75" customHeight="1">
      <c r="A9" s="11"/>
      <c r="B9" s="82"/>
      <c r="C9" s="82"/>
      <c r="D9" s="82"/>
      <c r="E9" s="83"/>
      <c r="F9" s="84"/>
      <c r="G9" s="84"/>
      <c r="H9" s="84"/>
      <c r="I9" s="84"/>
      <c r="J9" s="85"/>
      <c r="K9" s="85"/>
      <c r="L9" s="85"/>
      <c r="M9" s="11"/>
    </row>
    <row r="10" spans="1:13" ht="24.95" customHeight="1">
      <c r="A10" s="11"/>
      <c r="B10" s="76" t="s">
        <v>60</v>
      </c>
      <c r="C10" s="38"/>
      <c r="D10" s="86" t="s">
        <v>66</v>
      </c>
      <c r="E10" s="87"/>
      <c r="F10" s="73"/>
      <c r="G10" s="73"/>
      <c r="H10" s="38"/>
      <c r="I10" s="38"/>
      <c r="J10" s="39"/>
      <c r="K10" s="39"/>
      <c r="L10" s="39"/>
      <c r="M10" s="11"/>
    </row>
    <row r="11" spans="1:13" ht="24.95" customHeight="1" thickBot="1">
      <c r="A11" s="11"/>
      <c r="B11" s="76"/>
      <c r="C11" s="38"/>
      <c r="D11" s="88" t="s">
        <v>46</v>
      </c>
      <c r="E11" s="87"/>
      <c r="F11" s="73"/>
      <c r="G11" s="73"/>
      <c r="H11" s="38"/>
      <c r="I11" s="38"/>
      <c r="J11" s="39"/>
      <c r="K11" s="39"/>
      <c r="L11" s="39"/>
      <c r="M11" s="11"/>
    </row>
    <row r="12" spans="1:13" ht="14.25" customHeight="1">
      <c r="A12" s="11"/>
      <c r="B12" s="37"/>
      <c r="C12" s="38"/>
      <c r="D12" s="39"/>
      <c r="E12" s="72"/>
      <c r="F12" s="73"/>
      <c r="G12" s="73"/>
      <c r="H12" s="38"/>
      <c r="I12" s="38"/>
      <c r="J12" s="114" t="s">
        <v>63</v>
      </c>
      <c r="K12" s="116" t="s">
        <v>4</v>
      </c>
      <c r="L12" s="120">
        <v>500000</v>
      </c>
      <c r="M12" s="11"/>
    </row>
    <row r="13" spans="1:13" ht="4.5" customHeight="1">
      <c r="A13" s="11"/>
      <c r="B13" s="37"/>
      <c r="C13" s="74"/>
      <c r="D13" s="74"/>
      <c r="E13" s="75"/>
      <c r="F13" s="74"/>
      <c r="G13" s="74"/>
      <c r="H13" s="38"/>
      <c r="I13" s="38"/>
      <c r="J13" s="115"/>
      <c r="K13" s="117"/>
      <c r="L13" s="121"/>
      <c r="M13" s="11"/>
    </row>
    <row r="14" spans="1:13" ht="16.5">
      <c r="A14" s="11"/>
      <c r="B14" s="76" t="s">
        <v>61</v>
      </c>
      <c r="C14" s="77"/>
      <c r="D14" s="78"/>
      <c r="E14" s="75"/>
      <c r="F14" s="74"/>
      <c r="G14" s="39"/>
      <c r="H14" s="38"/>
      <c r="I14" s="38"/>
      <c r="J14" s="39"/>
      <c r="K14" s="70"/>
      <c r="L14" s="122"/>
      <c r="M14" s="11"/>
    </row>
    <row r="15" spans="1:13" ht="2.25" customHeight="1">
      <c r="A15" s="11"/>
      <c r="B15" s="37"/>
      <c r="C15" s="79"/>
      <c r="D15" s="78"/>
      <c r="E15" s="75"/>
      <c r="F15" s="74"/>
      <c r="G15" s="74"/>
      <c r="H15" s="38"/>
      <c r="I15" s="38"/>
      <c r="J15" s="39"/>
      <c r="K15" s="70"/>
      <c r="L15" s="122"/>
      <c r="M15" s="11"/>
    </row>
    <row r="16" spans="1:13" ht="18" customHeight="1">
      <c r="A16" s="11"/>
      <c r="B16" s="129" t="s">
        <v>36</v>
      </c>
      <c r="C16" s="129"/>
      <c r="D16" s="129"/>
      <c r="E16" s="66" t="s">
        <v>62</v>
      </c>
      <c r="F16" s="67" t="s">
        <v>55</v>
      </c>
      <c r="G16" s="74"/>
      <c r="H16" s="38"/>
      <c r="I16" s="38"/>
      <c r="J16" s="39"/>
      <c r="K16" s="71"/>
      <c r="L16" s="122"/>
      <c r="M16" s="11"/>
    </row>
    <row r="17" spans="1:15" ht="18" customHeight="1">
      <c r="A17" s="11"/>
      <c r="B17" s="129" t="s">
        <v>37</v>
      </c>
      <c r="C17" s="129"/>
      <c r="D17" s="129"/>
      <c r="E17" s="66" t="s">
        <v>62</v>
      </c>
      <c r="F17" s="67" t="s">
        <v>39</v>
      </c>
      <c r="G17" s="74"/>
      <c r="H17" s="38"/>
      <c r="I17" s="38"/>
      <c r="J17" s="39"/>
      <c r="K17" s="123" t="s">
        <v>38</v>
      </c>
      <c r="L17" s="125">
        <v>0.04</v>
      </c>
      <c r="M17" s="11"/>
    </row>
    <row r="18" spans="1:15" ht="18" customHeight="1">
      <c r="A18" s="11"/>
      <c r="B18" s="129" t="s">
        <v>49</v>
      </c>
      <c r="C18" s="129"/>
      <c r="D18" s="129"/>
      <c r="E18" s="66" t="s">
        <v>62</v>
      </c>
      <c r="F18" s="67" t="s">
        <v>57</v>
      </c>
      <c r="G18" s="80"/>
      <c r="H18" s="38"/>
      <c r="I18" s="38"/>
      <c r="J18" s="39"/>
      <c r="K18" s="124"/>
      <c r="L18" s="125"/>
      <c r="M18" s="11"/>
    </row>
    <row r="19" spans="1:15" ht="18" customHeight="1">
      <c r="A19" s="11"/>
      <c r="B19" s="129" t="s">
        <v>48</v>
      </c>
      <c r="C19" s="129"/>
      <c r="D19" s="129"/>
      <c r="E19" s="66" t="s">
        <v>62</v>
      </c>
      <c r="F19" s="67" t="s">
        <v>47</v>
      </c>
      <c r="G19" s="38"/>
      <c r="H19" s="38"/>
      <c r="I19" s="38"/>
      <c r="J19" s="39"/>
      <c r="K19" s="124"/>
      <c r="L19" s="125"/>
      <c r="M19" s="11"/>
    </row>
    <row r="20" spans="1:15" ht="18" customHeight="1">
      <c r="A20" s="11"/>
      <c r="B20" s="129" t="s">
        <v>50</v>
      </c>
      <c r="C20" s="129"/>
      <c r="D20" s="129"/>
      <c r="E20" s="66" t="s">
        <v>62</v>
      </c>
      <c r="F20" s="67" t="s">
        <v>58</v>
      </c>
      <c r="G20" s="38"/>
      <c r="H20" s="38"/>
      <c r="I20" s="38"/>
      <c r="J20" s="39"/>
      <c r="K20" s="123" t="s">
        <v>15</v>
      </c>
      <c r="L20" s="127">
        <v>137000</v>
      </c>
      <c r="M20" s="11"/>
    </row>
    <row r="21" spans="1:15" ht="18" customHeight="1" thickBot="1">
      <c r="A21" s="11"/>
      <c r="B21" s="129" t="s">
        <v>51</v>
      </c>
      <c r="C21" s="129"/>
      <c r="D21" s="129"/>
      <c r="E21" s="66" t="s">
        <v>62</v>
      </c>
      <c r="F21" s="67" t="s">
        <v>54</v>
      </c>
      <c r="G21" s="38"/>
      <c r="H21" s="38"/>
      <c r="I21" s="39"/>
      <c r="J21" s="81" t="s">
        <v>65</v>
      </c>
      <c r="K21" s="126"/>
      <c r="L21" s="128"/>
      <c r="M21" s="11"/>
    </row>
    <row r="22" spans="1:15" ht="18" customHeight="1">
      <c r="A22" s="11"/>
      <c r="B22" s="129" t="s">
        <v>52</v>
      </c>
      <c r="C22" s="129"/>
      <c r="D22" s="129"/>
      <c r="E22" s="66" t="s">
        <v>62</v>
      </c>
      <c r="F22" s="67" t="s">
        <v>59</v>
      </c>
      <c r="G22" s="38"/>
      <c r="H22" s="38"/>
      <c r="I22" s="39"/>
      <c r="J22" s="68"/>
      <c r="K22" s="69"/>
      <c r="L22" s="39"/>
      <c r="M22" s="11"/>
    </row>
    <row r="23" spans="1:15" ht="18" customHeight="1">
      <c r="A23" s="11"/>
      <c r="B23" s="129" t="s">
        <v>53</v>
      </c>
      <c r="C23" s="129"/>
      <c r="D23" s="129"/>
      <c r="E23" s="66" t="s">
        <v>62</v>
      </c>
      <c r="F23" s="67" t="s">
        <v>56</v>
      </c>
      <c r="G23" s="38"/>
      <c r="H23" s="38"/>
      <c r="I23" s="39"/>
      <c r="J23" s="68"/>
      <c r="K23" s="69"/>
      <c r="L23" s="39"/>
      <c r="M23" s="11"/>
    </row>
    <row r="24" spans="1:15" ht="18.75" customHeight="1">
      <c r="A24" s="11"/>
      <c r="B24" s="37"/>
      <c r="C24" s="38"/>
      <c r="D24" s="38"/>
      <c r="E24" s="37"/>
      <c r="F24" s="38"/>
      <c r="G24" s="38"/>
      <c r="H24" s="38"/>
      <c r="I24" s="39"/>
      <c r="J24" s="39"/>
      <c r="K24" s="39"/>
      <c r="L24" s="39"/>
      <c r="M24" s="15"/>
      <c r="N24" s="13"/>
    </row>
    <row r="25" spans="1:15" ht="24.95" customHeight="1">
      <c r="A25" s="11"/>
      <c r="B25" s="27"/>
      <c r="C25" s="28"/>
      <c r="D25" s="63" t="s">
        <v>6</v>
      </c>
      <c r="E25" s="63" t="s">
        <v>6</v>
      </c>
      <c r="F25" s="63" t="s">
        <v>6</v>
      </c>
      <c r="G25" s="63" t="s">
        <v>6</v>
      </c>
      <c r="H25" s="63" t="s">
        <v>6</v>
      </c>
      <c r="I25" s="63" t="s">
        <v>6</v>
      </c>
      <c r="J25" s="63" t="s">
        <v>6</v>
      </c>
      <c r="K25" s="63" t="s">
        <v>6</v>
      </c>
      <c r="L25" s="43"/>
      <c r="M25" s="16"/>
      <c r="N25" s="14"/>
    </row>
    <row r="26" spans="1:15" ht="24.95" customHeight="1">
      <c r="A26" s="11"/>
      <c r="B26" s="40"/>
      <c r="C26" s="41"/>
      <c r="D26" s="64" t="s">
        <v>7</v>
      </c>
      <c r="E26" s="65" t="s">
        <v>8</v>
      </c>
      <c r="F26" s="64" t="s">
        <v>9</v>
      </c>
      <c r="G26" s="65" t="s">
        <v>10</v>
      </c>
      <c r="H26" s="65" t="s">
        <v>11</v>
      </c>
      <c r="I26" s="64" t="s">
        <v>12</v>
      </c>
      <c r="J26" s="65" t="s">
        <v>13</v>
      </c>
      <c r="K26" s="65" t="s">
        <v>14</v>
      </c>
      <c r="L26" s="43"/>
      <c r="M26" s="15"/>
      <c r="N26" s="13"/>
    </row>
    <row r="27" spans="1:15" ht="24.95" customHeight="1">
      <c r="A27" s="11"/>
      <c r="B27" s="103" t="s">
        <v>43</v>
      </c>
      <c r="C27" s="103"/>
      <c r="D27" s="29">
        <v>3.6999999999999998E-2</v>
      </c>
      <c r="E27" s="29">
        <v>3.6999999999999998E-2</v>
      </c>
      <c r="F27" s="29">
        <v>3.6999999999999998E-2</v>
      </c>
      <c r="G27" s="29">
        <v>3.6999999999999998E-2</v>
      </c>
      <c r="H27" s="29">
        <v>3.6999999999999998E-2</v>
      </c>
      <c r="I27" s="29">
        <v>3.6999999999999998E-2</v>
      </c>
      <c r="J27" s="29">
        <v>3.6999999999999998E-2</v>
      </c>
      <c r="K27" s="29">
        <v>3.6999999999999998E-2</v>
      </c>
      <c r="L27" s="43"/>
      <c r="M27" s="15"/>
      <c r="N27" s="13"/>
    </row>
    <row r="28" spans="1:15" ht="24.95" customHeight="1">
      <c r="A28" s="11"/>
      <c r="B28" s="103" t="s">
        <v>44</v>
      </c>
      <c r="C28" s="103"/>
      <c r="D28" s="57">
        <v>1.2500000000000001E-2</v>
      </c>
      <c r="E28" s="57">
        <v>1.2500000000000001E-2</v>
      </c>
      <c r="F28" s="57">
        <v>1.2500000000000001E-2</v>
      </c>
      <c r="G28" s="57">
        <v>1.2500000000000001E-2</v>
      </c>
      <c r="H28" s="57">
        <v>1.2500000000000001E-2</v>
      </c>
      <c r="I28" s="57">
        <v>1.2500000000000001E-2</v>
      </c>
      <c r="J28" s="57">
        <v>1.2500000000000001E-2</v>
      </c>
      <c r="K28" s="57">
        <v>1.2500000000000001E-2</v>
      </c>
      <c r="L28" s="43"/>
      <c r="M28" s="15"/>
      <c r="N28" s="13"/>
      <c r="O28" s="3"/>
    </row>
    <row r="29" spans="1:15" ht="24.95" customHeight="1">
      <c r="A29" s="11"/>
      <c r="B29" s="104" t="s">
        <v>45</v>
      </c>
      <c r="C29" s="104"/>
      <c r="D29" s="58">
        <f>D27+D28</f>
        <v>4.9500000000000002E-2</v>
      </c>
      <c r="E29" s="58">
        <f t="shared" ref="E29:K29" si="0">E27+E28</f>
        <v>4.9500000000000002E-2</v>
      </c>
      <c r="F29" s="58">
        <f t="shared" si="0"/>
        <v>4.9500000000000002E-2</v>
      </c>
      <c r="G29" s="58">
        <f t="shared" si="0"/>
        <v>4.9500000000000002E-2</v>
      </c>
      <c r="H29" s="58">
        <f t="shared" si="0"/>
        <v>4.9500000000000002E-2</v>
      </c>
      <c r="I29" s="58">
        <f t="shared" si="0"/>
        <v>4.9500000000000002E-2</v>
      </c>
      <c r="J29" s="58">
        <f t="shared" si="0"/>
        <v>4.9500000000000002E-2</v>
      </c>
      <c r="K29" s="58">
        <f t="shared" si="0"/>
        <v>4.9500000000000002E-2</v>
      </c>
      <c r="L29" s="43"/>
      <c r="M29" s="11"/>
      <c r="O29" s="3"/>
    </row>
    <row r="30" spans="1:15" s="7" customFormat="1" ht="12" customHeight="1">
      <c r="A30" s="18"/>
      <c r="B30" s="62"/>
      <c r="C30" s="59"/>
      <c r="D30" s="59"/>
      <c r="E30" s="62"/>
      <c r="F30" s="59"/>
      <c r="G30" s="59"/>
      <c r="H30" s="59"/>
      <c r="I30" s="60"/>
      <c r="J30" s="60"/>
      <c r="K30" s="60"/>
      <c r="L30" s="60"/>
      <c r="M30" s="17"/>
      <c r="O30" s="6"/>
    </row>
    <row r="31" spans="1:15" ht="7.5" customHeight="1">
      <c r="A31" s="11"/>
      <c r="B31" s="40"/>
      <c r="C31" s="41"/>
      <c r="D31" s="41"/>
      <c r="E31" s="40"/>
      <c r="F31" s="41"/>
      <c r="G31" s="41"/>
      <c r="H31" s="41"/>
      <c r="I31" s="43"/>
      <c r="J31" s="43"/>
      <c r="K31" s="43"/>
      <c r="L31" s="43"/>
      <c r="M31" s="11"/>
    </row>
    <row r="32" spans="1:15" ht="18.75" customHeight="1">
      <c r="A32" s="11"/>
      <c r="B32" s="109" t="s">
        <v>5</v>
      </c>
      <c r="C32" s="109"/>
      <c r="D32" s="109"/>
      <c r="E32" s="30">
        <v>200000</v>
      </c>
      <c r="F32" s="61" t="s">
        <v>64</v>
      </c>
      <c r="G32" s="47"/>
      <c r="H32" s="41"/>
      <c r="I32" s="43"/>
      <c r="J32" s="43"/>
      <c r="K32" s="43"/>
      <c r="L32" s="43"/>
      <c r="M32" s="11"/>
    </row>
    <row r="33" spans="1:14" ht="12.75" customHeight="1">
      <c r="A33" s="11"/>
      <c r="B33" s="40"/>
      <c r="C33" s="41"/>
      <c r="D33" s="41"/>
      <c r="E33" s="42"/>
      <c r="F33" s="41"/>
      <c r="G33" s="41"/>
      <c r="H33" s="41"/>
      <c r="I33" s="43"/>
      <c r="J33" s="43"/>
      <c r="K33" s="43"/>
      <c r="L33" s="43"/>
      <c r="M33" s="11"/>
    </row>
    <row r="34" spans="1:14" ht="15" customHeight="1" thickBot="1">
      <c r="A34" s="11"/>
      <c r="B34" s="110" t="s">
        <v>1</v>
      </c>
      <c r="C34" s="107" t="s">
        <v>2</v>
      </c>
      <c r="D34" s="107" t="s">
        <v>3</v>
      </c>
      <c r="E34" s="112" t="s">
        <v>0</v>
      </c>
      <c r="F34" s="107" t="s">
        <v>42</v>
      </c>
      <c r="G34" s="107" t="s">
        <v>40</v>
      </c>
      <c r="H34" s="105" t="s">
        <v>41</v>
      </c>
      <c r="I34" s="43"/>
      <c r="J34" s="43"/>
      <c r="K34" s="43"/>
      <c r="L34" s="43"/>
      <c r="M34" s="19"/>
      <c r="N34" s="8"/>
    </row>
    <row r="35" spans="1:14" ht="15" customHeight="1" thickBot="1">
      <c r="A35" s="11"/>
      <c r="B35" s="111"/>
      <c r="C35" s="108"/>
      <c r="D35" s="108"/>
      <c r="E35" s="113"/>
      <c r="F35" s="108"/>
      <c r="G35" s="108"/>
      <c r="H35" s="106"/>
      <c r="I35" s="43"/>
      <c r="J35" s="43"/>
      <c r="K35" s="118" t="s">
        <v>36</v>
      </c>
      <c r="L35" s="99" t="s">
        <v>37</v>
      </c>
      <c r="M35" s="12"/>
      <c r="N35" s="8"/>
    </row>
    <row r="36" spans="1:14" ht="15" hidden="1" customHeight="1">
      <c r="A36" s="11"/>
      <c r="B36" s="44"/>
      <c r="C36" s="45">
        <f>(E32+L14)*(D27)/12</f>
        <v>616.66666666666663</v>
      </c>
      <c r="D36" s="46">
        <f>(E32+L$14)*(D$28)/12</f>
        <v>208.33333333333334</v>
      </c>
      <c r="E36" s="47">
        <f>E32+C36+D36+L$14+K48-L48</f>
        <v>210701</v>
      </c>
      <c r="F36" s="47"/>
      <c r="G36" s="47"/>
      <c r="H36" s="48">
        <f>(L20*D$29)/12+L20-K48+L48</f>
        <v>127689.125</v>
      </c>
      <c r="I36" s="43"/>
      <c r="J36" s="43"/>
      <c r="K36" s="119"/>
      <c r="L36" s="100"/>
      <c r="M36" s="12"/>
      <c r="N36" s="8"/>
    </row>
    <row r="37" spans="1:14" ht="15" hidden="1" customHeight="1">
      <c r="A37" s="11"/>
      <c r="B37" s="44"/>
      <c r="C37" s="45">
        <f t="shared" ref="C37:C47" si="1">(E36+L$14)*(D$27)/12</f>
        <v>649.6614166666667</v>
      </c>
      <c r="D37" s="46">
        <f t="shared" ref="D37:D47" si="2">(E36+L$14)*(D$28)/12</f>
        <v>219.48020833333337</v>
      </c>
      <c r="E37" s="47">
        <f t="shared" ref="E37:E47" si="3">C37+D37+L$14+E36</f>
        <v>211570.14162499999</v>
      </c>
      <c r="F37" s="47"/>
      <c r="G37" s="47"/>
      <c r="H37" s="48">
        <f>(H36*D$29)/12+H36</f>
        <v>128215.84264062499</v>
      </c>
      <c r="I37" s="43"/>
      <c r="J37" s="43"/>
      <c r="K37" s="101"/>
      <c r="L37" s="31"/>
      <c r="M37" s="12"/>
      <c r="N37" s="8"/>
    </row>
    <row r="38" spans="1:14" ht="15" hidden="1" customHeight="1">
      <c r="A38" s="11"/>
      <c r="B38" s="44"/>
      <c r="C38" s="45">
        <f t="shared" si="1"/>
        <v>652.34127001041657</v>
      </c>
      <c r="D38" s="46">
        <f t="shared" si="2"/>
        <v>220.38556419270833</v>
      </c>
      <c r="E38" s="47">
        <f t="shared" si="3"/>
        <v>212442.86845920311</v>
      </c>
      <c r="F38" s="47"/>
      <c r="G38" s="47"/>
      <c r="H38" s="48">
        <f t="shared" ref="H38:H60" si="4">(H37*D$29)/12+H37</f>
        <v>128744.73299151757</v>
      </c>
      <c r="I38" s="43"/>
      <c r="J38" s="43"/>
      <c r="K38" s="102"/>
      <c r="L38" s="31"/>
      <c r="M38" s="12"/>
      <c r="N38" s="8"/>
    </row>
    <row r="39" spans="1:14" ht="15" hidden="1" customHeight="1">
      <c r="A39" s="11"/>
      <c r="B39" s="44"/>
      <c r="C39" s="45">
        <f t="shared" si="1"/>
        <v>655.03217774920961</v>
      </c>
      <c r="D39" s="46">
        <f t="shared" si="2"/>
        <v>221.29465464500325</v>
      </c>
      <c r="E39" s="47">
        <f t="shared" si="3"/>
        <v>213319.19529159731</v>
      </c>
      <c r="F39" s="47"/>
      <c r="G39" s="47"/>
      <c r="H39" s="48">
        <f t="shared" si="4"/>
        <v>129275.80501510757</v>
      </c>
      <c r="I39" s="43"/>
      <c r="J39" s="43"/>
      <c r="K39" s="101"/>
      <c r="L39" s="31"/>
      <c r="M39" s="12"/>
      <c r="N39" s="8"/>
    </row>
    <row r="40" spans="1:14" ht="15" hidden="1" customHeight="1">
      <c r="A40" s="11"/>
      <c r="B40" s="44"/>
      <c r="C40" s="45">
        <f t="shared" si="1"/>
        <v>657.734185482425</v>
      </c>
      <c r="D40" s="46">
        <f t="shared" si="2"/>
        <v>222.20749509541386</v>
      </c>
      <c r="E40" s="47">
        <f t="shared" si="3"/>
        <v>214199.13697217515</v>
      </c>
      <c r="F40" s="47"/>
      <c r="G40" s="47"/>
      <c r="H40" s="48">
        <f t="shared" si="4"/>
        <v>129809.06771079489</v>
      </c>
      <c r="I40" s="43"/>
      <c r="J40" s="43"/>
      <c r="K40" s="102"/>
      <c r="L40" s="31"/>
      <c r="M40" s="12"/>
      <c r="N40" s="8"/>
    </row>
    <row r="41" spans="1:14" ht="15" hidden="1" customHeight="1">
      <c r="A41" s="11"/>
      <c r="B41" s="44"/>
      <c r="C41" s="45">
        <f t="shared" si="1"/>
        <v>660.44733899753999</v>
      </c>
      <c r="D41" s="46">
        <f t="shared" si="2"/>
        <v>223.12410101268247</v>
      </c>
      <c r="E41" s="47">
        <f t="shared" si="3"/>
        <v>215082.70841218537</v>
      </c>
      <c r="F41" s="47"/>
      <c r="G41" s="47"/>
      <c r="H41" s="48">
        <f t="shared" si="4"/>
        <v>130344.53011510192</v>
      </c>
      <c r="I41" s="43"/>
      <c r="J41" s="43"/>
      <c r="K41" s="101"/>
      <c r="L41" s="31"/>
      <c r="M41" s="12"/>
      <c r="N41" s="8"/>
    </row>
    <row r="42" spans="1:14" ht="15" hidden="1" customHeight="1">
      <c r="A42" s="11"/>
      <c r="B42" s="44"/>
      <c r="C42" s="45">
        <f t="shared" si="1"/>
        <v>663.17168427090485</v>
      </c>
      <c r="D42" s="46">
        <f t="shared" si="2"/>
        <v>224.04448792935978</v>
      </c>
      <c r="E42" s="47">
        <f t="shared" si="3"/>
        <v>215969.92458438565</v>
      </c>
      <c r="F42" s="47"/>
      <c r="G42" s="47"/>
      <c r="H42" s="48">
        <f t="shared" si="4"/>
        <v>130882.20130182672</v>
      </c>
      <c r="I42" s="43"/>
      <c r="J42" s="43"/>
      <c r="K42" s="102"/>
      <c r="L42" s="31"/>
      <c r="M42" s="12"/>
      <c r="N42" s="8"/>
    </row>
    <row r="43" spans="1:14" ht="15" hidden="1" customHeight="1">
      <c r="A43" s="11"/>
      <c r="B43" s="44"/>
      <c r="C43" s="45">
        <f t="shared" si="1"/>
        <v>665.90726746852238</v>
      </c>
      <c r="D43" s="46">
        <f t="shared" si="2"/>
        <v>224.9686714420684</v>
      </c>
      <c r="E43" s="47">
        <f t="shared" si="3"/>
        <v>216860.80052329623</v>
      </c>
      <c r="F43" s="47"/>
      <c r="G43" s="47"/>
      <c r="H43" s="48">
        <f t="shared" si="4"/>
        <v>131422.09038219677</v>
      </c>
      <c r="I43" s="43"/>
      <c r="J43" s="43"/>
      <c r="K43" s="101"/>
      <c r="L43" s="31"/>
      <c r="M43" s="12"/>
      <c r="N43" s="8"/>
    </row>
    <row r="44" spans="1:14" ht="15" hidden="1" customHeight="1">
      <c r="A44" s="11"/>
      <c r="B44" s="44"/>
      <c r="C44" s="45">
        <f t="shared" si="1"/>
        <v>668.65413494683003</v>
      </c>
      <c r="D44" s="46">
        <f t="shared" si="2"/>
        <v>225.89666721176692</v>
      </c>
      <c r="E44" s="47">
        <f t="shared" si="3"/>
        <v>217755.35132545483</v>
      </c>
      <c r="F44" s="47"/>
      <c r="G44" s="47"/>
      <c r="H44" s="48">
        <f t="shared" si="4"/>
        <v>131964.20650502332</v>
      </c>
      <c r="I44" s="43"/>
      <c r="J44" s="43"/>
      <c r="K44" s="102"/>
      <c r="L44" s="31"/>
      <c r="M44" s="12"/>
      <c r="N44" s="8"/>
    </row>
    <row r="45" spans="1:14" ht="15" hidden="1" customHeight="1">
      <c r="A45" s="11"/>
      <c r="B45" s="44"/>
      <c r="C45" s="45">
        <f t="shared" si="1"/>
        <v>671.41233325348571</v>
      </c>
      <c r="D45" s="46">
        <f t="shared" si="2"/>
        <v>226.82849096401546</v>
      </c>
      <c r="E45" s="47">
        <f t="shared" si="3"/>
        <v>218653.59214967233</v>
      </c>
      <c r="F45" s="47"/>
      <c r="G45" s="47"/>
      <c r="H45" s="48">
        <f t="shared" si="4"/>
        <v>132508.55885685654</v>
      </c>
      <c r="I45" s="43"/>
      <c r="J45" s="43"/>
      <c r="K45" s="101"/>
      <c r="L45" s="31"/>
      <c r="M45" s="12"/>
      <c r="N45" s="8"/>
    </row>
    <row r="46" spans="1:14" ht="15" hidden="1" customHeight="1">
      <c r="A46" s="11"/>
      <c r="B46" s="44"/>
      <c r="C46" s="45">
        <f t="shared" si="1"/>
        <v>674.18190912815635</v>
      </c>
      <c r="D46" s="46">
        <f t="shared" si="2"/>
        <v>227.76415848924202</v>
      </c>
      <c r="E46" s="47">
        <f t="shared" si="3"/>
        <v>219555.53821728972</v>
      </c>
      <c r="F46" s="47"/>
      <c r="G46" s="47"/>
      <c r="H46" s="48">
        <f t="shared" si="4"/>
        <v>133055.15666214109</v>
      </c>
      <c r="I46" s="43"/>
      <c r="J46" s="43"/>
      <c r="K46" s="102"/>
      <c r="L46" s="31"/>
      <c r="M46" s="12"/>
      <c r="N46" s="8"/>
    </row>
    <row r="47" spans="1:14" ht="15" hidden="1" customHeight="1">
      <c r="A47" s="11"/>
      <c r="B47" s="44"/>
      <c r="C47" s="45">
        <f t="shared" si="1"/>
        <v>676.96290950331002</v>
      </c>
      <c r="D47" s="46">
        <f t="shared" si="2"/>
        <v>228.70368564301012</v>
      </c>
      <c r="E47" s="47">
        <f t="shared" si="3"/>
        <v>220461.20481243604</v>
      </c>
      <c r="F47" s="47"/>
      <c r="G47" s="47"/>
      <c r="H47" s="48">
        <f t="shared" si="4"/>
        <v>133604.00918337243</v>
      </c>
      <c r="I47" s="43"/>
      <c r="J47" s="43"/>
      <c r="K47" s="32"/>
      <c r="L47" s="31"/>
      <c r="M47" s="12"/>
      <c r="N47" s="8"/>
    </row>
    <row r="48" spans="1:14" ht="20.100000000000001" customHeight="1" thickBot="1">
      <c r="A48" s="11"/>
      <c r="B48" s="49">
        <v>1</v>
      </c>
      <c r="C48" s="50">
        <f>C36+C37+C38+C39+C40+C41+C42+C43+C44+C45+C46+C47</f>
        <v>7912.1732941441323</v>
      </c>
      <c r="D48" s="51">
        <f>D36+D38+D37+D39+D40+D41+D42+D43+D44+D45+D46+D47</f>
        <v>2673.0315182919376</v>
      </c>
      <c r="E48" s="52">
        <f>E47</f>
        <v>220461.20481243604</v>
      </c>
      <c r="F48" s="52">
        <f>(L12*L17)+L12</f>
        <v>520000</v>
      </c>
      <c r="G48" s="52">
        <f>F48-E48</f>
        <v>299538.79518756398</v>
      </c>
      <c r="H48" s="52">
        <f>H47</f>
        <v>133604.00918337243</v>
      </c>
      <c r="I48" s="96" t="s">
        <v>16</v>
      </c>
      <c r="J48" s="97"/>
      <c r="K48" s="34">
        <v>9876</v>
      </c>
      <c r="L48" s="34"/>
      <c r="M48" s="12"/>
      <c r="N48" s="8"/>
    </row>
    <row r="49" spans="1:14" ht="15" hidden="1" customHeight="1">
      <c r="A49" s="11"/>
      <c r="B49" s="49"/>
      <c r="C49" s="50">
        <f t="shared" ref="C49:C60" si="5">(E48+L$14)*(D$27)/12</f>
        <v>679.75538150501109</v>
      </c>
      <c r="D49" s="51">
        <f t="shared" ref="D49:D60" si="6">(E48+L$14)*(D$28)/12</f>
        <v>229.64708834628755</v>
      </c>
      <c r="E49" s="52">
        <f>C49+D49+L$14+E48+K61-L61</f>
        <v>231246.60728228735</v>
      </c>
      <c r="F49" s="52"/>
      <c r="G49" s="52"/>
      <c r="H49" s="52">
        <f>(H48*D$29)/12+H48-K61+L61</f>
        <v>124279.12572125383</v>
      </c>
      <c r="I49" s="94"/>
      <c r="J49" s="95"/>
      <c r="K49" s="98"/>
      <c r="L49" s="35"/>
      <c r="M49" s="12"/>
      <c r="N49" s="8"/>
    </row>
    <row r="50" spans="1:14" ht="15" hidden="1" customHeight="1">
      <c r="A50" s="11"/>
      <c r="B50" s="49"/>
      <c r="C50" s="50">
        <f t="shared" si="5"/>
        <v>713.01037245371936</v>
      </c>
      <c r="D50" s="51">
        <f t="shared" si="6"/>
        <v>240.881882585716</v>
      </c>
      <c r="E50" s="52">
        <f t="shared" ref="E50:E60" si="7">C50+D50+L$14+E49</f>
        <v>232200.4995373268</v>
      </c>
      <c r="F50" s="52"/>
      <c r="G50" s="52"/>
      <c r="H50" s="52">
        <f t="shared" si="4"/>
        <v>124791.77711485401</v>
      </c>
      <c r="I50" s="94"/>
      <c r="J50" s="95"/>
      <c r="K50" s="98"/>
      <c r="L50" s="35"/>
      <c r="M50" s="12"/>
      <c r="N50" s="8"/>
    </row>
    <row r="51" spans="1:14" ht="15" hidden="1" customHeight="1">
      <c r="A51" s="11"/>
      <c r="B51" s="49"/>
      <c r="C51" s="50">
        <f t="shared" si="5"/>
        <v>715.95154024009105</v>
      </c>
      <c r="D51" s="51">
        <f t="shared" si="6"/>
        <v>241.87552035138211</v>
      </c>
      <c r="E51" s="52">
        <f t="shared" si="7"/>
        <v>233158.32659791829</v>
      </c>
      <c r="F51" s="52"/>
      <c r="G51" s="52"/>
      <c r="H51" s="52">
        <f t="shared" si="4"/>
        <v>125306.54319545277</v>
      </c>
      <c r="I51" s="94"/>
      <c r="J51" s="95"/>
      <c r="K51" s="98"/>
      <c r="L51" s="35"/>
      <c r="M51" s="12"/>
      <c r="N51" s="8"/>
    </row>
    <row r="52" spans="1:14" ht="15" hidden="1" customHeight="1">
      <c r="A52" s="11"/>
      <c r="B52" s="49"/>
      <c r="C52" s="50">
        <f t="shared" si="5"/>
        <v>718.90484034358133</v>
      </c>
      <c r="D52" s="51">
        <f t="shared" si="6"/>
        <v>242.87325687283158</v>
      </c>
      <c r="E52" s="52">
        <f t="shared" si="7"/>
        <v>234120.10469513471</v>
      </c>
      <c r="F52" s="52"/>
      <c r="G52" s="52"/>
      <c r="H52" s="52">
        <f t="shared" si="4"/>
        <v>125823.43268613402</v>
      </c>
      <c r="I52" s="94"/>
      <c r="J52" s="95"/>
      <c r="K52" s="98"/>
      <c r="L52" s="35"/>
      <c r="M52" s="12"/>
      <c r="N52" s="8"/>
    </row>
    <row r="53" spans="1:14" ht="15" hidden="1" customHeight="1">
      <c r="A53" s="11"/>
      <c r="B53" s="49"/>
      <c r="C53" s="50">
        <f t="shared" si="5"/>
        <v>721.87032280999858</v>
      </c>
      <c r="D53" s="51">
        <f t="shared" si="6"/>
        <v>243.87510905743201</v>
      </c>
      <c r="E53" s="52">
        <f t="shared" si="7"/>
        <v>235085.85012700214</v>
      </c>
      <c r="F53" s="52"/>
      <c r="G53" s="52"/>
      <c r="H53" s="52">
        <f t="shared" si="4"/>
        <v>126342.45434596433</v>
      </c>
      <c r="I53" s="94"/>
      <c r="J53" s="95"/>
      <c r="K53" s="98"/>
      <c r="L53" s="35"/>
      <c r="M53" s="12"/>
      <c r="N53" s="8"/>
    </row>
    <row r="54" spans="1:14" ht="15" hidden="1" customHeight="1">
      <c r="A54" s="11"/>
      <c r="B54" s="49"/>
      <c r="C54" s="50">
        <f t="shared" si="5"/>
        <v>724.8480378915898</v>
      </c>
      <c r="D54" s="51">
        <f t="shared" si="6"/>
        <v>244.88109388229392</v>
      </c>
      <c r="E54" s="52">
        <f t="shared" si="7"/>
        <v>236055.57925877601</v>
      </c>
      <c r="F54" s="52"/>
      <c r="G54" s="52"/>
      <c r="H54" s="52">
        <f t="shared" si="4"/>
        <v>126863.61697014143</v>
      </c>
      <c r="I54" s="94"/>
      <c r="J54" s="95"/>
      <c r="K54" s="98"/>
      <c r="L54" s="35"/>
      <c r="M54" s="12"/>
      <c r="N54" s="8"/>
    </row>
    <row r="55" spans="1:14" ht="15" hidden="1" customHeight="1">
      <c r="A55" s="11"/>
      <c r="B55" s="49"/>
      <c r="C55" s="50">
        <f t="shared" si="5"/>
        <v>727.83803604789273</v>
      </c>
      <c r="D55" s="51">
        <f t="shared" si="6"/>
        <v>245.89122839455834</v>
      </c>
      <c r="E55" s="52">
        <f t="shared" si="7"/>
        <v>237029.30852321847</v>
      </c>
      <c r="F55" s="52"/>
      <c r="G55" s="52"/>
      <c r="H55" s="52">
        <f t="shared" si="4"/>
        <v>127386.92939014327</v>
      </c>
      <c r="I55" s="94"/>
      <c r="J55" s="95"/>
      <c r="K55" s="98"/>
      <c r="L55" s="35"/>
      <c r="M55" s="12"/>
      <c r="N55" s="8"/>
    </row>
    <row r="56" spans="1:14" ht="15" hidden="1" customHeight="1">
      <c r="A56" s="11"/>
      <c r="B56" s="49"/>
      <c r="C56" s="50">
        <f t="shared" si="5"/>
        <v>730.84036794659016</v>
      </c>
      <c r="D56" s="51">
        <f t="shared" si="6"/>
        <v>246.90552971168594</v>
      </c>
      <c r="E56" s="52">
        <f t="shared" si="7"/>
        <v>238007.05442087675</v>
      </c>
      <c r="F56" s="52"/>
      <c r="G56" s="52"/>
      <c r="H56" s="52">
        <f t="shared" si="4"/>
        <v>127912.40047387761</v>
      </c>
      <c r="I56" s="94"/>
      <c r="J56" s="95"/>
      <c r="K56" s="98"/>
      <c r="L56" s="35"/>
      <c r="M56" s="12"/>
      <c r="N56" s="8"/>
    </row>
    <row r="57" spans="1:14" ht="15" hidden="1" customHeight="1">
      <c r="A57" s="11"/>
      <c r="B57" s="52"/>
      <c r="C57" s="50">
        <f t="shared" si="5"/>
        <v>733.85508446436995</v>
      </c>
      <c r="D57" s="51">
        <f t="shared" si="6"/>
        <v>247.92401502174664</v>
      </c>
      <c r="E57" s="52">
        <f t="shared" si="7"/>
        <v>238988.83352036288</v>
      </c>
      <c r="F57" s="52"/>
      <c r="G57" s="52"/>
      <c r="H57" s="52">
        <f t="shared" si="4"/>
        <v>128440.03912583237</v>
      </c>
      <c r="I57" s="94"/>
      <c r="J57" s="95"/>
      <c r="K57" s="36"/>
      <c r="L57" s="35"/>
      <c r="M57" s="12"/>
      <c r="N57" s="8"/>
    </row>
    <row r="58" spans="1:14" ht="15" hidden="1" customHeight="1">
      <c r="A58" s="11"/>
      <c r="B58" s="49"/>
      <c r="C58" s="50">
        <f t="shared" si="5"/>
        <v>736.88223668778562</v>
      </c>
      <c r="D58" s="51">
        <f t="shared" si="6"/>
        <v>248.94670158371136</v>
      </c>
      <c r="E58" s="52">
        <f t="shared" si="7"/>
        <v>239974.66245863438</v>
      </c>
      <c r="F58" s="52"/>
      <c r="G58" s="52"/>
      <c r="H58" s="52">
        <f t="shared" si="4"/>
        <v>128969.85428722642</v>
      </c>
      <c r="I58" s="94"/>
      <c r="J58" s="95"/>
      <c r="K58" s="36"/>
      <c r="L58" s="35"/>
      <c r="M58" s="12"/>
      <c r="N58" s="8"/>
    </row>
    <row r="59" spans="1:14" ht="15" hidden="1" customHeight="1">
      <c r="A59" s="11"/>
      <c r="B59" s="49"/>
      <c r="C59" s="50">
        <f t="shared" si="5"/>
        <v>739.92187591412267</v>
      </c>
      <c r="D59" s="51">
        <f t="shared" si="6"/>
        <v>249.97360672774417</v>
      </c>
      <c r="E59" s="52">
        <f t="shared" si="7"/>
        <v>240964.55794127626</v>
      </c>
      <c r="F59" s="52"/>
      <c r="G59" s="52"/>
      <c r="H59" s="52">
        <f t="shared" si="4"/>
        <v>129501.85493616124</v>
      </c>
      <c r="I59" s="94"/>
      <c r="J59" s="95"/>
      <c r="K59" s="36"/>
      <c r="L59" s="35"/>
      <c r="M59" s="12"/>
      <c r="N59" s="8"/>
    </row>
    <row r="60" spans="1:14" ht="15" hidden="1" customHeight="1">
      <c r="A60" s="11"/>
      <c r="B60" s="49"/>
      <c r="C60" s="50">
        <f t="shared" si="5"/>
        <v>742.97405365226848</v>
      </c>
      <c r="D60" s="51">
        <f t="shared" si="6"/>
        <v>251.00474785549613</v>
      </c>
      <c r="E60" s="52">
        <f t="shared" si="7"/>
        <v>241958.53674278402</v>
      </c>
      <c r="F60" s="52"/>
      <c r="G60" s="52"/>
      <c r="H60" s="52">
        <f t="shared" si="4"/>
        <v>130036.05008777291</v>
      </c>
      <c r="I60" s="94"/>
      <c r="J60" s="95"/>
      <c r="K60" s="36"/>
      <c r="L60" s="35"/>
      <c r="M60" s="12"/>
      <c r="N60" s="8"/>
    </row>
    <row r="61" spans="1:14" ht="20.100000000000001" customHeight="1" thickBot="1">
      <c r="A61" s="11"/>
      <c r="B61" s="49">
        <v>2</v>
      </c>
      <c r="C61" s="50">
        <f>C49+C50+C51+C52+C53+C54+C55+C56+C57+C58+C59+C60</f>
        <v>8686.652149957019</v>
      </c>
      <c r="D61" s="51">
        <f>D49+D50+D51+D52+D53+D54+D55+D56+D57+D58+D59+D60</f>
        <v>2934.6797803908853</v>
      </c>
      <c r="E61" s="52">
        <f>E60</f>
        <v>241958.53674278402</v>
      </c>
      <c r="F61" s="52">
        <f>(F48*L17)+F48</f>
        <v>540800</v>
      </c>
      <c r="G61" s="52">
        <f>F61-E61</f>
        <v>298841.46325721598</v>
      </c>
      <c r="H61" s="52">
        <f>H60</f>
        <v>130036.05008777291</v>
      </c>
      <c r="I61" s="96" t="s">
        <v>17</v>
      </c>
      <c r="J61" s="97"/>
      <c r="K61" s="34">
        <v>9876</v>
      </c>
      <c r="L61" s="34"/>
      <c r="M61" s="12"/>
      <c r="N61" s="8"/>
    </row>
    <row r="62" spans="1:14" ht="15" hidden="1" customHeight="1">
      <c r="A62" s="11"/>
      <c r="B62" s="49"/>
      <c r="C62" s="50">
        <f t="shared" ref="C62:C73" si="8">(E61+L$14)*(E$27)/12</f>
        <v>746.03882162358411</v>
      </c>
      <c r="D62" s="51">
        <f t="shared" ref="D62:D73" si="9">(E61+L$14)*(E$28)/12</f>
        <v>252.04014244040005</v>
      </c>
      <c r="E62" s="52">
        <f>C62+D62+L$14+E61+K74-L74</f>
        <v>252832.61570684801</v>
      </c>
      <c r="F62" s="52"/>
      <c r="G62" s="52"/>
      <c r="H62" s="52">
        <f>(H61*E$29)/12+H61-K74+L74</f>
        <v>120696.44879438497</v>
      </c>
      <c r="I62" s="94"/>
      <c r="J62" s="95"/>
      <c r="K62" s="36"/>
      <c r="L62" s="35"/>
      <c r="M62" s="12"/>
      <c r="N62" s="8"/>
    </row>
    <row r="63" spans="1:14" ht="15" hidden="1" customHeight="1">
      <c r="A63" s="11"/>
      <c r="B63" s="49"/>
      <c r="C63" s="50">
        <f t="shared" si="8"/>
        <v>779.56723176278138</v>
      </c>
      <c r="D63" s="51">
        <f t="shared" si="9"/>
        <v>263.36730802796666</v>
      </c>
      <c r="E63" s="52">
        <f t="shared" ref="E63:E73" si="10">C63+D63+L$14+E62</f>
        <v>253875.55024663877</v>
      </c>
      <c r="F63" s="52"/>
      <c r="G63" s="52"/>
      <c r="H63" s="52">
        <f t="shared" ref="H63:H85" si="11">(H62*E$29)/12+H62</f>
        <v>121194.32164566181</v>
      </c>
      <c r="I63" s="94"/>
      <c r="J63" s="95"/>
      <c r="K63" s="36"/>
      <c r="L63" s="35"/>
      <c r="M63" s="12"/>
      <c r="N63" s="8"/>
    </row>
    <row r="64" spans="1:14" ht="15" hidden="1" customHeight="1">
      <c r="A64" s="11"/>
      <c r="B64" s="49"/>
      <c r="C64" s="50">
        <f t="shared" si="8"/>
        <v>782.78294659380288</v>
      </c>
      <c r="D64" s="51">
        <f t="shared" si="9"/>
        <v>264.45369817358204</v>
      </c>
      <c r="E64" s="52">
        <f t="shared" si="10"/>
        <v>254922.78689140617</v>
      </c>
      <c r="F64" s="52"/>
      <c r="G64" s="52"/>
      <c r="H64" s="52">
        <f t="shared" si="11"/>
        <v>121694.24822245016</v>
      </c>
      <c r="I64" s="94"/>
      <c r="J64" s="95"/>
      <c r="K64" s="36"/>
      <c r="L64" s="35"/>
      <c r="M64" s="12"/>
      <c r="N64" s="8"/>
    </row>
    <row r="65" spans="1:14" ht="15" hidden="1" customHeight="1">
      <c r="A65" s="11"/>
      <c r="B65" s="49"/>
      <c r="C65" s="50">
        <f t="shared" si="8"/>
        <v>786.01192624850228</v>
      </c>
      <c r="D65" s="51">
        <f t="shared" si="9"/>
        <v>265.5445696785481</v>
      </c>
      <c r="E65" s="52">
        <f t="shared" si="10"/>
        <v>255974.34338733321</v>
      </c>
      <c r="F65" s="52"/>
      <c r="G65" s="52"/>
      <c r="H65" s="52">
        <f t="shared" si="11"/>
        <v>122196.23699636776</v>
      </c>
      <c r="I65" s="94"/>
      <c r="J65" s="95"/>
      <c r="K65" s="36"/>
      <c r="L65" s="35"/>
      <c r="M65" s="12"/>
      <c r="N65" s="8"/>
    </row>
    <row r="66" spans="1:14" ht="15" hidden="1" customHeight="1">
      <c r="A66" s="11"/>
      <c r="B66" s="49"/>
      <c r="C66" s="50">
        <f t="shared" si="8"/>
        <v>789.25422544427738</v>
      </c>
      <c r="D66" s="51">
        <f t="shared" si="9"/>
        <v>266.63994102847209</v>
      </c>
      <c r="E66" s="52">
        <f t="shared" si="10"/>
        <v>257030.23755380596</v>
      </c>
      <c r="F66" s="52"/>
      <c r="G66" s="52"/>
      <c r="H66" s="52">
        <f t="shared" si="11"/>
        <v>122700.29647397778</v>
      </c>
      <c r="I66" s="94"/>
      <c r="J66" s="95"/>
      <c r="K66" s="36"/>
      <c r="L66" s="35"/>
      <c r="M66" s="12"/>
      <c r="N66" s="8"/>
    </row>
    <row r="67" spans="1:14" ht="15" hidden="1" customHeight="1">
      <c r="A67" s="11"/>
      <c r="B67" s="49"/>
      <c r="C67" s="50">
        <f t="shared" si="8"/>
        <v>792.50989912423495</v>
      </c>
      <c r="D67" s="51">
        <f t="shared" si="9"/>
        <v>267.73983078521456</v>
      </c>
      <c r="E67" s="52">
        <f t="shared" si="10"/>
        <v>258090.4872837154</v>
      </c>
      <c r="F67" s="52"/>
      <c r="G67" s="52"/>
      <c r="H67" s="52">
        <f t="shared" si="11"/>
        <v>123206.43519693294</v>
      </c>
      <c r="I67" s="94"/>
      <c r="J67" s="95"/>
      <c r="K67" s="36"/>
      <c r="L67" s="35"/>
      <c r="M67" s="12"/>
      <c r="N67" s="8"/>
    </row>
    <row r="68" spans="1:14" ht="15" hidden="1" customHeight="1">
      <c r="A68" s="11"/>
      <c r="B68" s="49"/>
      <c r="C68" s="50">
        <f t="shared" si="8"/>
        <v>795.77900245812236</v>
      </c>
      <c r="D68" s="51">
        <f t="shared" si="9"/>
        <v>268.84425758720357</v>
      </c>
      <c r="E68" s="52">
        <f t="shared" si="10"/>
        <v>259155.11054376073</v>
      </c>
      <c r="F68" s="52"/>
      <c r="G68" s="52"/>
      <c r="H68" s="52">
        <f t="shared" si="11"/>
        <v>123714.6617421203</v>
      </c>
      <c r="I68" s="94"/>
      <c r="J68" s="95"/>
      <c r="K68" s="36"/>
      <c r="L68" s="35"/>
      <c r="M68" s="12"/>
      <c r="N68" s="8"/>
    </row>
    <row r="69" spans="1:14" ht="15" hidden="1" customHeight="1">
      <c r="A69" s="11"/>
      <c r="B69" s="49"/>
      <c r="C69" s="50">
        <f t="shared" si="8"/>
        <v>799.06159084326225</v>
      </c>
      <c r="D69" s="51">
        <f t="shared" si="9"/>
        <v>269.9532401497508</v>
      </c>
      <c r="E69" s="52">
        <f t="shared" si="10"/>
        <v>260224.12537475376</v>
      </c>
      <c r="F69" s="52"/>
      <c r="G69" s="52"/>
      <c r="H69" s="52">
        <f t="shared" si="11"/>
        <v>124224.98472180654</v>
      </c>
      <c r="I69" s="94"/>
      <c r="J69" s="95"/>
      <c r="K69" s="36"/>
      <c r="L69" s="35"/>
      <c r="M69" s="12"/>
      <c r="N69" s="8"/>
    </row>
    <row r="70" spans="1:14" ht="15" hidden="1" customHeight="1">
      <c r="A70" s="11"/>
      <c r="B70" s="52"/>
      <c r="C70" s="50">
        <f t="shared" si="8"/>
        <v>802.35771990549074</v>
      </c>
      <c r="D70" s="51">
        <f t="shared" si="9"/>
        <v>271.06679726536851</v>
      </c>
      <c r="E70" s="52">
        <f t="shared" si="10"/>
        <v>261297.5498919246</v>
      </c>
      <c r="F70" s="52"/>
      <c r="G70" s="52"/>
      <c r="H70" s="52">
        <f t="shared" si="11"/>
        <v>124737.41278378399</v>
      </c>
      <c r="I70" s="94"/>
      <c r="J70" s="95"/>
      <c r="K70" s="36"/>
      <c r="L70" s="35"/>
      <c r="M70" s="12"/>
      <c r="N70" s="8"/>
    </row>
    <row r="71" spans="1:14" ht="15" hidden="1" customHeight="1">
      <c r="A71" s="11"/>
      <c r="B71" s="52"/>
      <c r="C71" s="50">
        <f t="shared" si="8"/>
        <v>805.66744550010083</v>
      </c>
      <c r="D71" s="51">
        <f t="shared" si="9"/>
        <v>272.18494780408815</v>
      </c>
      <c r="E71" s="52">
        <f t="shared" si="10"/>
        <v>262375.40228522877</v>
      </c>
      <c r="F71" s="52"/>
      <c r="G71" s="52"/>
      <c r="H71" s="52">
        <f t="shared" si="11"/>
        <v>125251.9546115171</v>
      </c>
      <c r="I71" s="94"/>
      <c r="J71" s="95"/>
      <c r="K71" s="36"/>
      <c r="L71" s="35"/>
      <c r="M71" s="12"/>
      <c r="N71" s="8"/>
    </row>
    <row r="72" spans="1:14" ht="15" hidden="1" customHeight="1">
      <c r="A72" s="11"/>
      <c r="B72" s="49"/>
      <c r="C72" s="50">
        <f t="shared" si="8"/>
        <v>808.99082371278871</v>
      </c>
      <c r="D72" s="51">
        <f t="shared" si="9"/>
        <v>273.30771071377995</v>
      </c>
      <c r="E72" s="52">
        <f t="shared" si="10"/>
        <v>263457.70081965532</v>
      </c>
      <c r="F72" s="52"/>
      <c r="G72" s="52"/>
      <c r="H72" s="52">
        <f t="shared" si="11"/>
        <v>125768.61892428961</v>
      </c>
      <c r="I72" s="94"/>
      <c r="J72" s="95"/>
      <c r="K72" s="36"/>
      <c r="L72" s="35"/>
      <c r="M72" s="12"/>
      <c r="N72" s="8"/>
    </row>
    <row r="73" spans="1:14" ht="15" hidden="1" customHeight="1">
      <c r="A73" s="11"/>
      <c r="B73" s="49"/>
      <c r="C73" s="50">
        <f t="shared" si="8"/>
        <v>812.32791086060388</v>
      </c>
      <c r="D73" s="51">
        <f t="shared" si="9"/>
        <v>274.43510502047428</v>
      </c>
      <c r="E73" s="52">
        <f t="shared" si="10"/>
        <v>264544.46383553639</v>
      </c>
      <c r="F73" s="52"/>
      <c r="G73" s="52"/>
      <c r="H73" s="52">
        <f t="shared" si="11"/>
        <v>126287.4144773523</v>
      </c>
      <c r="I73" s="94"/>
      <c r="J73" s="95"/>
      <c r="K73" s="36"/>
      <c r="L73" s="35"/>
      <c r="M73" s="12"/>
      <c r="N73" s="8"/>
    </row>
    <row r="74" spans="1:14" ht="20.100000000000001" customHeight="1" thickBot="1">
      <c r="A74" s="11"/>
      <c r="B74" s="49">
        <v>3</v>
      </c>
      <c r="C74" s="50">
        <f>C62+C63+C64+C65+C66+C67+C68+C69+C70+C71+C72+C73</f>
        <v>9500.3495440775532</v>
      </c>
      <c r="D74" s="51">
        <f>(E72*D$28)/12+D72+D71+D70+D69+D68+D67+D66+D65+D64+D63+D62</f>
        <v>3209.5775486748489</v>
      </c>
      <c r="E74" s="52">
        <f>E73</f>
        <v>264544.46383553639</v>
      </c>
      <c r="F74" s="52">
        <f>(F61*L17)+F61</f>
        <v>562432</v>
      </c>
      <c r="G74" s="52">
        <f>F74-E74</f>
        <v>297887.53616446361</v>
      </c>
      <c r="H74" s="52">
        <f>H73</f>
        <v>126287.4144773523</v>
      </c>
      <c r="I74" s="96" t="s">
        <v>18</v>
      </c>
      <c r="J74" s="97"/>
      <c r="K74" s="34">
        <v>9876</v>
      </c>
      <c r="L74" s="34"/>
      <c r="M74" s="12"/>
      <c r="N74" s="8"/>
    </row>
    <row r="75" spans="1:14" ht="15" hidden="1" customHeight="1">
      <c r="A75" s="11"/>
      <c r="B75" s="49"/>
      <c r="C75" s="50">
        <f t="shared" ref="C75:C86" si="12">(E74+L$14)*(E$27)/12</f>
        <v>815.67876349290384</v>
      </c>
      <c r="D75" s="51">
        <f t="shared" ref="D75:D86" si="13">(E74+L$14)*(E$28)/12</f>
        <v>275.56714982868374</v>
      </c>
      <c r="E75" s="52">
        <f>C75+D75+L$14+E74+K87-L87</f>
        <v>275511.70974885795</v>
      </c>
      <c r="F75" s="52"/>
      <c r="G75" s="52"/>
      <c r="H75" s="52">
        <f>(H74*E$29)/12+H74-K87+L87</f>
        <v>116932.35006207137</v>
      </c>
      <c r="I75" s="94"/>
      <c r="J75" s="95"/>
      <c r="K75" s="36"/>
      <c r="L75" s="35"/>
      <c r="M75" s="12"/>
      <c r="N75" s="8"/>
    </row>
    <row r="76" spans="1:14" ht="15" hidden="1" customHeight="1">
      <c r="A76" s="11"/>
      <c r="B76" s="49"/>
      <c r="C76" s="50">
        <f t="shared" si="12"/>
        <v>849.49443839231196</v>
      </c>
      <c r="D76" s="51">
        <f t="shared" si="13"/>
        <v>286.99136432172708</v>
      </c>
      <c r="E76" s="52">
        <f t="shared" ref="E76:E86" si="14">C76+D76+L$14+E75</f>
        <v>276648.19555157196</v>
      </c>
      <c r="F76" s="52"/>
      <c r="G76" s="52"/>
      <c r="H76" s="52">
        <f t="shared" si="11"/>
        <v>117414.69600607741</v>
      </c>
      <c r="I76" s="94"/>
      <c r="J76" s="95"/>
      <c r="K76" s="36"/>
      <c r="L76" s="35"/>
      <c r="M76" s="12"/>
      <c r="N76" s="8"/>
    </row>
    <row r="77" spans="1:14" ht="15" hidden="1" customHeight="1">
      <c r="A77" s="11"/>
      <c r="B77" s="49"/>
      <c r="C77" s="50">
        <f t="shared" si="12"/>
        <v>852.99860295068027</v>
      </c>
      <c r="D77" s="51">
        <f t="shared" si="13"/>
        <v>288.17520369955417</v>
      </c>
      <c r="E77" s="52">
        <f t="shared" si="14"/>
        <v>277789.36935822217</v>
      </c>
      <c r="F77" s="52"/>
      <c r="G77" s="52"/>
      <c r="H77" s="52">
        <f t="shared" si="11"/>
        <v>117899.03162710248</v>
      </c>
      <c r="I77" s="94"/>
      <c r="J77" s="95"/>
      <c r="K77" s="36"/>
      <c r="L77" s="35"/>
      <c r="M77" s="12"/>
      <c r="N77" s="8"/>
    </row>
    <row r="78" spans="1:14" ht="15" hidden="1" customHeight="1">
      <c r="A78" s="11"/>
      <c r="B78" s="49"/>
      <c r="C78" s="50">
        <f t="shared" si="12"/>
        <v>856.51722218785164</v>
      </c>
      <c r="D78" s="51">
        <f t="shared" si="13"/>
        <v>289.36392641481478</v>
      </c>
      <c r="E78" s="52">
        <f t="shared" si="14"/>
        <v>278935.25050682481</v>
      </c>
      <c r="F78" s="52"/>
      <c r="G78" s="52"/>
      <c r="H78" s="52">
        <f t="shared" si="11"/>
        <v>118385.36513256427</v>
      </c>
      <c r="I78" s="94"/>
      <c r="J78" s="95"/>
      <c r="K78" s="36"/>
      <c r="L78" s="35"/>
      <c r="M78" s="12"/>
      <c r="N78" s="8"/>
    </row>
    <row r="79" spans="1:14" ht="15" hidden="1" customHeight="1">
      <c r="A79" s="11"/>
      <c r="B79" s="49"/>
      <c r="C79" s="50">
        <f t="shared" si="12"/>
        <v>860.05035572937641</v>
      </c>
      <c r="D79" s="51">
        <f t="shared" si="13"/>
        <v>290.55755261127587</v>
      </c>
      <c r="E79" s="52">
        <f t="shared" si="14"/>
        <v>280085.85841516545</v>
      </c>
      <c r="F79" s="52"/>
      <c r="G79" s="52"/>
      <c r="H79" s="52">
        <f t="shared" si="11"/>
        <v>118873.7047637361</v>
      </c>
      <c r="I79" s="94"/>
      <c r="J79" s="95"/>
      <c r="K79" s="36"/>
      <c r="L79" s="35"/>
      <c r="M79" s="12"/>
      <c r="N79" s="8"/>
    </row>
    <row r="80" spans="1:14" ht="15" hidden="1" customHeight="1">
      <c r="A80" s="11"/>
      <c r="B80" s="49"/>
      <c r="C80" s="50">
        <f t="shared" si="12"/>
        <v>863.59806344676008</v>
      </c>
      <c r="D80" s="51">
        <f t="shared" si="13"/>
        <v>291.75610251579735</v>
      </c>
      <c r="E80" s="52">
        <f t="shared" si="14"/>
        <v>281241.212581128</v>
      </c>
      <c r="F80" s="52"/>
      <c r="G80" s="52"/>
      <c r="H80" s="52">
        <f t="shared" si="11"/>
        <v>119364.05879588651</v>
      </c>
      <c r="I80" s="94"/>
      <c r="J80" s="95"/>
      <c r="K80" s="36"/>
      <c r="L80" s="35"/>
      <c r="M80" s="12"/>
      <c r="N80" s="8"/>
    </row>
    <row r="81" spans="1:14" ht="15" hidden="1" customHeight="1">
      <c r="A81" s="11"/>
      <c r="B81" s="49"/>
      <c r="C81" s="50">
        <f t="shared" si="12"/>
        <v>867.16040545847784</v>
      </c>
      <c r="D81" s="51">
        <f t="shared" si="13"/>
        <v>292.95959643867502</v>
      </c>
      <c r="E81" s="52">
        <f t="shared" si="14"/>
        <v>282401.33258302516</v>
      </c>
      <c r="F81" s="52"/>
      <c r="G81" s="52"/>
      <c r="H81" s="52">
        <f t="shared" si="11"/>
        <v>119856.43553841954</v>
      </c>
      <c r="I81" s="94"/>
      <c r="J81" s="95"/>
      <c r="K81" s="36"/>
      <c r="L81" s="35"/>
      <c r="M81" s="12"/>
      <c r="N81" s="8"/>
    </row>
    <row r="82" spans="1:14" ht="15" hidden="1" customHeight="1">
      <c r="A82" s="11"/>
      <c r="B82" s="49"/>
      <c r="C82" s="50">
        <f t="shared" si="12"/>
        <v>870.73744213099417</v>
      </c>
      <c r="D82" s="51">
        <f t="shared" si="13"/>
        <v>294.16805477398458</v>
      </c>
      <c r="E82" s="52">
        <f t="shared" si="14"/>
        <v>283566.23807993013</v>
      </c>
      <c r="F82" s="52"/>
      <c r="G82" s="52"/>
      <c r="H82" s="52">
        <f t="shared" si="11"/>
        <v>120350.84333501552</v>
      </c>
      <c r="I82" s="94"/>
      <c r="J82" s="95"/>
      <c r="K82" s="36"/>
      <c r="L82" s="35"/>
      <c r="M82" s="12"/>
      <c r="N82" s="8"/>
    </row>
    <row r="83" spans="1:14" ht="15" hidden="1" customHeight="1">
      <c r="A83" s="11"/>
      <c r="B83" s="52"/>
      <c r="C83" s="50">
        <f t="shared" si="12"/>
        <v>874.32923407978444</v>
      </c>
      <c r="D83" s="51">
        <f t="shared" si="13"/>
        <v>295.38149799992726</v>
      </c>
      <c r="E83" s="52">
        <f t="shared" si="14"/>
        <v>284735.94881200982</v>
      </c>
      <c r="F83" s="52"/>
      <c r="G83" s="52"/>
      <c r="H83" s="52">
        <f t="shared" si="11"/>
        <v>120847.29056377246</v>
      </c>
      <c r="I83" s="94"/>
      <c r="J83" s="95"/>
      <c r="K83" s="36"/>
      <c r="L83" s="35"/>
      <c r="M83" s="12"/>
      <c r="N83" s="8"/>
    </row>
    <row r="84" spans="1:14" ht="15" hidden="1" customHeight="1">
      <c r="A84" s="11"/>
      <c r="B84" s="49"/>
      <c r="C84" s="50">
        <f t="shared" si="12"/>
        <v>877.93584217036357</v>
      </c>
      <c r="D84" s="51">
        <f t="shared" si="13"/>
        <v>296.59994667917692</v>
      </c>
      <c r="E84" s="52">
        <f t="shared" si="14"/>
        <v>285910.48460085934</v>
      </c>
      <c r="F84" s="52"/>
      <c r="G84" s="52"/>
      <c r="H84" s="52">
        <f t="shared" si="11"/>
        <v>121345.78563734802</v>
      </c>
      <c r="I84" s="94"/>
      <c r="J84" s="95"/>
      <c r="K84" s="36"/>
      <c r="L84" s="35"/>
      <c r="M84" s="12"/>
      <c r="N84" s="8"/>
    </row>
    <row r="85" spans="1:14" ht="15" hidden="1" customHeight="1">
      <c r="A85" s="11"/>
      <c r="B85" s="49"/>
      <c r="C85" s="50">
        <f t="shared" si="12"/>
        <v>881.55732751931635</v>
      </c>
      <c r="D85" s="51">
        <f t="shared" si="13"/>
        <v>297.82342145922848</v>
      </c>
      <c r="E85" s="52">
        <f t="shared" si="14"/>
        <v>287089.86534983787</v>
      </c>
      <c r="F85" s="52"/>
      <c r="G85" s="52"/>
      <c r="H85" s="52">
        <f t="shared" si="11"/>
        <v>121846.33700310207</v>
      </c>
      <c r="I85" s="94"/>
      <c r="J85" s="95"/>
      <c r="K85" s="36"/>
      <c r="L85" s="35"/>
      <c r="M85" s="12"/>
      <c r="N85" s="8"/>
    </row>
    <row r="86" spans="1:14" ht="15" hidden="1" customHeight="1">
      <c r="A86" s="11"/>
      <c r="B86" s="49"/>
      <c r="C86" s="50">
        <f t="shared" si="12"/>
        <v>885.19375149533334</v>
      </c>
      <c r="D86" s="51">
        <f t="shared" si="13"/>
        <v>299.0519430727478</v>
      </c>
      <c r="E86" s="52">
        <f t="shared" si="14"/>
        <v>288274.11104440596</v>
      </c>
      <c r="F86" s="52"/>
      <c r="G86" s="52"/>
      <c r="H86" s="52">
        <f>(H85*E$29)/12+H85</f>
        <v>122348.95314323987</v>
      </c>
      <c r="I86" s="94"/>
      <c r="J86" s="95"/>
      <c r="K86" s="36"/>
      <c r="L86" s="35"/>
      <c r="M86" s="12"/>
      <c r="N86" s="8"/>
    </row>
    <row r="87" spans="1:14" ht="20.100000000000001" customHeight="1" thickBot="1">
      <c r="A87" s="11"/>
      <c r="B87" s="49">
        <v>4</v>
      </c>
      <c r="C87" s="50">
        <f>C75+C76+C77+C78+C79+C80+C81+C82+C83+C84+C85+C86</f>
        <v>10355.251449054154</v>
      </c>
      <c r="D87" s="51">
        <f>D75+D76+D77+D78+D79+D80+D81+D82+D83+D84+D85+D86</f>
        <v>3498.395759815593</v>
      </c>
      <c r="E87" s="52">
        <f>E86</f>
        <v>288274.11104440596</v>
      </c>
      <c r="F87" s="52">
        <f>(F74*L17)+F74</f>
        <v>584929.28000000003</v>
      </c>
      <c r="G87" s="52">
        <f>F87-E87</f>
        <v>296655.16895559407</v>
      </c>
      <c r="H87" s="52">
        <f>H86</f>
        <v>122348.95314323987</v>
      </c>
      <c r="I87" s="96" t="s">
        <v>19</v>
      </c>
      <c r="J87" s="97"/>
      <c r="K87" s="34">
        <v>9876</v>
      </c>
      <c r="L87" s="34"/>
      <c r="M87" s="12"/>
      <c r="N87" s="8"/>
    </row>
    <row r="88" spans="1:14" ht="15" hidden="1" customHeight="1">
      <c r="A88" s="11"/>
      <c r="B88" s="49"/>
      <c r="C88" s="50">
        <f t="shared" ref="C88:C99" si="15">(E87+L$14)*(F$27)/12</f>
        <v>888.84517572025163</v>
      </c>
      <c r="D88" s="51">
        <f t="shared" ref="D88:D99" si="16">(E87+L$14)*(F$28)/12</f>
        <v>300.28553233792292</v>
      </c>
      <c r="E88" s="52">
        <f>C88+D88+L$14+E87+K100-L100</f>
        <v>299339.24175246415</v>
      </c>
      <c r="F88" s="52"/>
      <c r="G88" s="52"/>
      <c r="H88" s="52">
        <f>(H87*F$29)/12+H87-K100+L100</f>
        <v>112977.64257495572</v>
      </c>
      <c r="I88" s="94"/>
      <c r="J88" s="95"/>
      <c r="K88" s="36"/>
      <c r="L88" s="35"/>
      <c r="M88" s="12"/>
      <c r="N88" s="8"/>
    </row>
    <row r="89" spans="1:14" ht="15" hidden="1" customHeight="1">
      <c r="A89" s="11"/>
      <c r="B89" s="49"/>
      <c r="C89" s="50">
        <f t="shared" si="15"/>
        <v>922.96266207009774</v>
      </c>
      <c r="D89" s="51">
        <f t="shared" si="16"/>
        <v>311.81171015881682</v>
      </c>
      <c r="E89" s="52">
        <f t="shared" ref="E89:E99" si="17">C89+D89+L$14+E88</f>
        <v>300574.01612469304</v>
      </c>
      <c r="F89" s="52"/>
      <c r="G89" s="52"/>
      <c r="H89" s="52">
        <f t="shared" ref="H89:H111" si="18">(H88*F$29)/12+H88</f>
        <v>113443.67535057741</v>
      </c>
      <c r="I89" s="94"/>
      <c r="J89" s="95"/>
      <c r="K89" s="36"/>
      <c r="L89" s="35"/>
      <c r="M89" s="12"/>
      <c r="N89" s="8"/>
    </row>
    <row r="90" spans="1:14" ht="15" hidden="1" customHeight="1">
      <c r="A90" s="11"/>
      <c r="B90" s="49"/>
      <c r="C90" s="50">
        <f t="shared" si="15"/>
        <v>926.76988305113684</v>
      </c>
      <c r="D90" s="51">
        <f t="shared" si="16"/>
        <v>313.09793346322192</v>
      </c>
      <c r="E90" s="52">
        <f t="shared" si="17"/>
        <v>301813.88394120737</v>
      </c>
      <c r="F90" s="52"/>
      <c r="G90" s="52"/>
      <c r="H90" s="52">
        <f t="shared" si="18"/>
        <v>113911.63051139854</v>
      </c>
      <c r="I90" s="94"/>
      <c r="J90" s="95"/>
      <c r="K90" s="36"/>
      <c r="L90" s="35"/>
      <c r="M90" s="12"/>
      <c r="N90" s="8"/>
    </row>
    <row r="91" spans="1:14" ht="15" hidden="1" customHeight="1">
      <c r="A91" s="11"/>
      <c r="B91" s="49"/>
      <c r="C91" s="50">
        <f t="shared" si="15"/>
        <v>930.59280881872257</v>
      </c>
      <c r="D91" s="51">
        <f t="shared" si="16"/>
        <v>314.38946243875768</v>
      </c>
      <c r="E91" s="52">
        <f t="shared" si="17"/>
        <v>303058.86621246487</v>
      </c>
      <c r="F91" s="52"/>
      <c r="G91" s="52"/>
      <c r="H91" s="52">
        <f t="shared" si="18"/>
        <v>114381.51598725807</v>
      </c>
      <c r="I91" s="94"/>
      <c r="J91" s="95"/>
      <c r="K91" s="36"/>
      <c r="L91" s="35"/>
      <c r="M91" s="12"/>
      <c r="N91" s="8"/>
    </row>
    <row r="92" spans="1:14" ht="15" hidden="1" customHeight="1">
      <c r="A92" s="11"/>
      <c r="B92" s="49"/>
      <c r="C92" s="50">
        <f t="shared" si="15"/>
        <v>934.4315041550999</v>
      </c>
      <c r="D92" s="51">
        <f t="shared" si="16"/>
        <v>315.68631897131758</v>
      </c>
      <c r="E92" s="52">
        <f t="shared" si="17"/>
        <v>304308.9840355913</v>
      </c>
      <c r="F92" s="52"/>
      <c r="G92" s="52"/>
      <c r="H92" s="52">
        <f t="shared" si="18"/>
        <v>114853.33974070552</v>
      </c>
      <c r="I92" s="94"/>
      <c r="J92" s="95"/>
      <c r="K92" s="36"/>
      <c r="L92" s="35"/>
      <c r="M92" s="12"/>
      <c r="N92" s="8"/>
    </row>
    <row r="93" spans="1:14" ht="15" hidden="1" customHeight="1">
      <c r="A93" s="11"/>
      <c r="B93" s="49"/>
      <c r="C93" s="50">
        <f t="shared" si="15"/>
        <v>938.28603410973983</v>
      </c>
      <c r="D93" s="51">
        <f t="shared" si="16"/>
        <v>316.98852503707428</v>
      </c>
      <c r="E93" s="52">
        <f t="shared" si="17"/>
        <v>305564.25859473814</v>
      </c>
      <c r="F93" s="52"/>
      <c r="G93" s="52"/>
      <c r="H93" s="52">
        <f t="shared" si="18"/>
        <v>115327.10976713593</v>
      </c>
      <c r="I93" s="94"/>
      <c r="J93" s="95"/>
      <c r="K93" s="36"/>
      <c r="L93" s="35"/>
      <c r="M93" s="12"/>
      <c r="N93" s="8"/>
    </row>
    <row r="94" spans="1:14" ht="15" hidden="1" customHeight="1">
      <c r="A94" s="11"/>
      <c r="B94" s="49"/>
      <c r="C94" s="50">
        <f t="shared" si="15"/>
        <v>942.15646400044261</v>
      </c>
      <c r="D94" s="51">
        <f t="shared" si="16"/>
        <v>318.29610270285224</v>
      </c>
      <c r="E94" s="52">
        <f t="shared" si="17"/>
        <v>306824.71116144146</v>
      </c>
      <c r="F94" s="52"/>
      <c r="G94" s="52"/>
      <c r="H94" s="52">
        <f t="shared" si="18"/>
        <v>115802.83409492536</v>
      </c>
      <c r="I94" s="94"/>
      <c r="J94" s="95"/>
      <c r="K94" s="36"/>
      <c r="L94" s="35"/>
      <c r="M94" s="12"/>
      <c r="N94" s="8"/>
    </row>
    <row r="95" spans="1:14" ht="15" hidden="1" customHeight="1">
      <c r="A95" s="11"/>
      <c r="B95" s="49"/>
      <c r="C95" s="50">
        <f t="shared" si="15"/>
        <v>946.04285941444448</v>
      </c>
      <c r="D95" s="51">
        <f t="shared" si="16"/>
        <v>319.60907412650153</v>
      </c>
      <c r="E95" s="52">
        <f t="shared" si="17"/>
        <v>308090.3630949824</v>
      </c>
      <c r="F95" s="52"/>
      <c r="G95" s="52"/>
      <c r="H95" s="52">
        <f t="shared" si="18"/>
        <v>116280.52078556693</v>
      </c>
      <c r="I95" s="94"/>
      <c r="J95" s="95"/>
      <c r="K95" s="36"/>
      <c r="L95" s="35"/>
      <c r="M95" s="12"/>
      <c r="N95" s="8"/>
    </row>
    <row r="96" spans="1:14" ht="15" hidden="1" customHeight="1">
      <c r="A96" s="11"/>
      <c r="B96" s="52"/>
      <c r="C96" s="50">
        <f t="shared" si="15"/>
        <v>949.94528620952906</v>
      </c>
      <c r="D96" s="51">
        <f t="shared" si="16"/>
        <v>320.92746155727338</v>
      </c>
      <c r="E96" s="52">
        <f t="shared" si="17"/>
        <v>309361.23584274919</v>
      </c>
      <c r="F96" s="52"/>
      <c r="G96" s="52"/>
      <c r="H96" s="52">
        <f t="shared" si="18"/>
        <v>116760.1779338074</v>
      </c>
      <c r="I96" s="94"/>
      <c r="J96" s="95"/>
      <c r="K96" s="36"/>
      <c r="L96" s="35"/>
      <c r="M96" s="12"/>
      <c r="N96" s="8"/>
    </row>
    <row r="97" spans="1:14" ht="15" hidden="1" customHeight="1">
      <c r="A97" s="11"/>
      <c r="B97" s="49"/>
      <c r="C97" s="50">
        <f t="shared" si="15"/>
        <v>953.8638105151432</v>
      </c>
      <c r="D97" s="51">
        <f t="shared" si="16"/>
        <v>322.25128733619709</v>
      </c>
      <c r="E97" s="52">
        <f t="shared" si="17"/>
        <v>310637.3509406005</v>
      </c>
      <c r="F97" s="52"/>
      <c r="G97" s="52"/>
      <c r="H97" s="52">
        <f t="shared" si="18"/>
        <v>117241.81366778436</v>
      </c>
      <c r="I97" s="94"/>
      <c r="J97" s="95"/>
      <c r="K97" s="36"/>
      <c r="L97" s="35"/>
      <c r="M97" s="12"/>
      <c r="N97" s="8"/>
    </row>
    <row r="98" spans="1:14" ht="15" hidden="1" customHeight="1">
      <c r="A98" s="11"/>
      <c r="B98" s="49"/>
      <c r="C98" s="50">
        <f t="shared" si="15"/>
        <v>957.79849873351816</v>
      </c>
      <c r="D98" s="51">
        <f t="shared" si="16"/>
        <v>323.58057389645887</v>
      </c>
      <c r="E98" s="52">
        <f t="shared" si="17"/>
        <v>311918.73001323047</v>
      </c>
      <c r="F98" s="52"/>
      <c r="G98" s="52"/>
      <c r="H98" s="52">
        <f t="shared" si="18"/>
        <v>117725.43614916397</v>
      </c>
      <c r="I98" s="94"/>
      <c r="J98" s="95"/>
      <c r="K98" s="36"/>
      <c r="L98" s="35"/>
      <c r="M98" s="12"/>
      <c r="N98" s="8"/>
    </row>
    <row r="99" spans="1:14" ht="15" hidden="1" customHeight="1">
      <c r="A99" s="11"/>
      <c r="B99" s="49"/>
      <c r="C99" s="50">
        <f t="shared" si="15"/>
        <v>961.74941754079384</v>
      </c>
      <c r="D99" s="51">
        <f t="shared" si="16"/>
        <v>324.91534376378178</v>
      </c>
      <c r="E99" s="52">
        <f t="shared" si="17"/>
        <v>313205.39477453503</v>
      </c>
      <c r="F99" s="52"/>
      <c r="G99" s="52"/>
      <c r="H99" s="52">
        <f t="shared" si="18"/>
        <v>118211.05357327928</v>
      </c>
      <c r="I99" s="94"/>
      <c r="J99" s="95"/>
      <c r="K99" s="36"/>
      <c r="L99" s="35"/>
      <c r="M99" s="12"/>
      <c r="N99" s="8"/>
    </row>
    <row r="100" spans="1:14" ht="20.100000000000001" customHeight="1" thickBot="1">
      <c r="A100" s="11"/>
      <c r="B100" s="49">
        <v>5</v>
      </c>
      <c r="C100" s="50">
        <f>C88+C89+C90+C91+C92+C93+C94+C95+C96+C97+C98+C99</f>
        <v>11253.444404338921</v>
      </c>
      <c r="D100" s="51">
        <f>D88+D89+D90+D91+D92+D93+D94+D95+D96+D97+D98+D99</f>
        <v>3801.8393257901766</v>
      </c>
      <c r="E100" s="52">
        <f>E99</f>
        <v>313205.39477453503</v>
      </c>
      <c r="F100" s="52">
        <f>(F87*L17)+F87</f>
        <v>608326.45120000001</v>
      </c>
      <c r="G100" s="52">
        <f>F100-E100</f>
        <v>295121.05642546498</v>
      </c>
      <c r="H100" s="52">
        <f>H99</f>
        <v>118211.05357327928</v>
      </c>
      <c r="I100" s="96" t="s">
        <v>20</v>
      </c>
      <c r="J100" s="97"/>
      <c r="K100" s="34">
        <v>9876</v>
      </c>
      <c r="L100" s="34"/>
      <c r="M100" s="12"/>
      <c r="N100" s="8"/>
    </row>
    <row r="101" spans="1:14" ht="15" hidden="1" customHeight="1">
      <c r="A101" s="11"/>
      <c r="B101" s="49"/>
      <c r="C101" s="50">
        <f t="shared" ref="C101:C112" si="19">(E100+L$14)*(F$27)/12</f>
        <v>965.71663388814966</v>
      </c>
      <c r="D101" s="51">
        <f t="shared" ref="D101:D112" si="20">(E100+L$14)*(F$28)/12</f>
        <v>326.25561955680735</v>
      </c>
      <c r="E101" s="52">
        <f>C101+D101+L$14+E100+K113-L113</f>
        <v>324373.36702797998</v>
      </c>
      <c r="F101" s="52"/>
      <c r="G101" s="52"/>
      <c r="H101" s="52">
        <f>(H100*F$29)/12+H100-K113+L113</f>
        <v>108822.67416926906</v>
      </c>
      <c r="I101" s="94"/>
      <c r="J101" s="95"/>
      <c r="K101" s="33">
        <v>60000</v>
      </c>
      <c r="L101" s="35"/>
      <c r="M101" s="12"/>
      <c r="N101" s="8"/>
    </row>
    <row r="102" spans="1:14" ht="15" hidden="1" customHeight="1">
      <c r="A102" s="11"/>
      <c r="B102" s="49"/>
      <c r="C102" s="50">
        <f t="shared" si="19"/>
        <v>1000.1512150029383</v>
      </c>
      <c r="D102" s="51">
        <f t="shared" si="20"/>
        <v>337.88892398747913</v>
      </c>
      <c r="E102" s="52">
        <f t="shared" ref="E102:E112" si="21">C102+D102+L$14+E101</f>
        <v>325711.40716697043</v>
      </c>
      <c r="F102" s="52"/>
      <c r="G102" s="52"/>
      <c r="H102" s="52">
        <f t="shared" si="18"/>
        <v>109271.56770021729</v>
      </c>
      <c r="I102" s="94"/>
      <c r="J102" s="95"/>
      <c r="K102" s="33">
        <v>60000</v>
      </c>
      <c r="L102" s="35"/>
      <c r="M102" s="12"/>
      <c r="N102" s="8"/>
    </row>
    <row r="103" spans="1:14" ht="15" hidden="1" customHeight="1">
      <c r="A103" s="11"/>
      <c r="B103" s="49"/>
      <c r="C103" s="50">
        <f t="shared" si="19"/>
        <v>1004.2768387648254</v>
      </c>
      <c r="D103" s="51">
        <f t="shared" si="20"/>
        <v>339.28271579892754</v>
      </c>
      <c r="E103" s="52">
        <f t="shared" si="21"/>
        <v>327054.96672153421</v>
      </c>
      <c r="F103" s="52"/>
      <c r="G103" s="52"/>
      <c r="H103" s="52">
        <f t="shared" si="18"/>
        <v>109722.31291698068</v>
      </c>
      <c r="I103" s="94"/>
      <c r="J103" s="95"/>
      <c r="K103" s="33">
        <v>60000</v>
      </c>
      <c r="L103" s="35"/>
      <c r="M103" s="12"/>
      <c r="N103" s="8"/>
    </row>
    <row r="104" spans="1:14" ht="15" hidden="1" customHeight="1">
      <c r="A104" s="11"/>
      <c r="B104" s="49"/>
      <c r="C104" s="50">
        <f t="shared" si="19"/>
        <v>1008.4194807247304</v>
      </c>
      <c r="D104" s="51">
        <f t="shared" si="20"/>
        <v>340.68225700159815</v>
      </c>
      <c r="E104" s="52">
        <f t="shared" si="21"/>
        <v>328404.06845926051</v>
      </c>
      <c r="F104" s="52"/>
      <c r="G104" s="52"/>
      <c r="H104" s="52">
        <f t="shared" si="18"/>
        <v>110174.91745776322</v>
      </c>
      <c r="I104" s="94"/>
      <c r="J104" s="95"/>
      <c r="K104" s="33">
        <v>60000</v>
      </c>
      <c r="L104" s="35"/>
      <c r="M104" s="12"/>
      <c r="N104" s="8"/>
    </row>
    <row r="105" spans="1:14" ht="15" hidden="1" customHeight="1">
      <c r="A105" s="11"/>
      <c r="B105" s="49"/>
      <c r="C105" s="50">
        <f t="shared" si="19"/>
        <v>1012.5792110827198</v>
      </c>
      <c r="D105" s="51">
        <f t="shared" si="20"/>
        <v>342.08757131172973</v>
      </c>
      <c r="E105" s="52">
        <f t="shared" si="21"/>
        <v>329758.73524165497</v>
      </c>
      <c r="F105" s="52"/>
      <c r="G105" s="52"/>
      <c r="H105" s="52">
        <f t="shared" si="18"/>
        <v>110629.38899227649</v>
      </c>
      <c r="I105" s="94"/>
      <c r="J105" s="95"/>
      <c r="K105" s="33">
        <v>60000</v>
      </c>
      <c r="L105" s="35"/>
      <c r="M105" s="12"/>
      <c r="N105" s="8"/>
    </row>
    <row r="106" spans="1:14" ht="15" hidden="1" customHeight="1">
      <c r="A106" s="11"/>
      <c r="B106" s="49"/>
      <c r="C106" s="50">
        <f t="shared" si="19"/>
        <v>1016.756100328436</v>
      </c>
      <c r="D106" s="51">
        <f t="shared" si="20"/>
        <v>343.49868254339066</v>
      </c>
      <c r="E106" s="52">
        <f t="shared" si="21"/>
        <v>331118.99002452678</v>
      </c>
      <c r="F106" s="52"/>
      <c r="G106" s="52"/>
      <c r="H106" s="52">
        <f t="shared" si="18"/>
        <v>111085.73522186963</v>
      </c>
      <c r="I106" s="94"/>
      <c r="J106" s="95"/>
      <c r="K106" s="33">
        <v>60000</v>
      </c>
      <c r="L106" s="35"/>
      <c r="M106" s="12"/>
      <c r="N106" s="8"/>
    </row>
    <row r="107" spans="1:14" ht="15" hidden="1" customHeight="1">
      <c r="A107" s="11"/>
      <c r="B107" s="49"/>
      <c r="C107" s="50">
        <f t="shared" si="19"/>
        <v>1020.9502192422909</v>
      </c>
      <c r="D107" s="51">
        <f t="shared" si="20"/>
        <v>344.91561460888209</v>
      </c>
      <c r="E107" s="52">
        <f t="shared" si="21"/>
        <v>332484.85585837794</v>
      </c>
      <c r="F107" s="52"/>
      <c r="G107" s="52"/>
      <c r="H107" s="52">
        <f t="shared" si="18"/>
        <v>111543.96387965984</v>
      </c>
      <c r="I107" s="94"/>
      <c r="J107" s="95"/>
      <c r="K107" s="33">
        <v>60000</v>
      </c>
      <c r="L107" s="35"/>
      <c r="M107" s="12"/>
      <c r="N107" s="8"/>
    </row>
    <row r="108" spans="1:14" ht="15" hidden="1" customHeight="1">
      <c r="A108" s="11"/>
      <c r="B108" s="49"/>
      <c r="C108" s="50">
        <f t="shared" si="19"/>
        <v>1025.1616388966652</v>
      </c>
      <c r="D108" s="51">
        <f t="shared" si="20"/>
        <v>346.33839151914367</v>
      </c>
      <c r="E108" s="52">
        <f t="shared" si="21"/>
        <v>333856.35588879377</v>
      </c>
      <c r="F108" s="52"/>
      <c r="G108" s="52"/>
      <c r="H108" s="52">
        <f t="shared" si="18"/>
        <v>112004.08273066345</v>
      </c>
      <c r="I108" s="94"/>
      <c r="J108" s="95"/>
      <c r="K108" s="33">
        <v>60000</v>
      </c>
      <c r="L108" s="35"/>
      <c r="M108" s="12"/>
      <c r="N108" s="8"/>
    </row>
    <row r="109" spans="1:14" ht="15" hidden="1" customHeight="1">
      <c r="A109" s="11"/>
      <c r="B109" s="52"/>
      <c r="C109" s="50">
        <f t="shared" si="19"/>
        <v>1029.3904306571142</v>
      </c>
      <c r="D109" s="51">
        <f t="shared" si="20"/>
        <v>347.76703738416018</v>
      </c>
      <c r="E109" s="52">
        <f t="shared" si="21"/>
        <v>335233.51335683506</v>
      </c>
      <c r="F109" s="52"/>
      <c r="G109" s="52"/>
      <c r="H109" s="52">
        <f t="shared" si="18"/>
        <v>112466.09957192744</v>
      </c>
      <c r="I109" s="94"/>
      <c r="J109" s="95"/>
      <c r="K109" s="33">
        <v>60000</v>
      </c>
      <c r="L109" s="35"/>
      <c r="M109" s="12"/>
      <c r="N109" s="8"/>
    </row>
    <row r="110" spans="1:14" ht="15" hidden="1" customHeight="1">
      <c r="A110" s="11"/>
      <c r="B110" s="49"/>
      <c r="C110" s="50">
        <f t="shared" si="19"/>
        <v>1033.6366661835748</v>
      </c>
      <c r="D110" s="51">
        <f t="shared" si="20"/>
        <v>349.20157641336988</v>
      </c>
      <c r="E110" s="52">
        <f t="shared" si="21"/>
        <v>336616.351599432</v>
      </c>
      <c r="F110" s="52"/>
      <c r="G110" s="52"/>
      <c r="H110" s="52">
        <f t="shared" si="18"/>
        <v>112930.02223266163</v>
      </c>
      <c r="I110" s="94"/>
      <c r="J110" s="95"/>
      <c r="K110" s="33">
        <v>60000</v>
      </c>
      <c r="L110" s="35"/>
      <c r="M110" s="12"/>
      <c r="N110" s="8"/>
    </row>
    <row r="111" spans="1:14" ht="15" hidden="1" customHeight="1">
      <c r="A111" s="11"/>
      <c r="B111" s="49"/>
      <c r="C111" s="50">
        <f t="shared" si="19"/>
        <v>1037.9004174315819</v>
      </c>
      <c r="D111" s="51">
        <f t="shared" si="20"/>
        <v>350.64203291607504</v>
      </c>
      <c r="E111" s="52">
        <f t="shared" si="21"/>
        <v>338004.89404977969</v>
      </c>
      <c r="F111" s="52"/>
      <c r="G111" s="52"/>
      <c r="H111" s="52">
        <f t="shared" si="18"/>
        <v>113395.85857437136</v>
      </c>
      <c r="I111" s="94"/>
      <c r="J111" s="95"/>
      <c r="K111" s="33">
        <v>60000</v>
      </c>
      <c r="L111" s="35"/>
      <c r="M111" s="12"/>
      <c r="N111" s="8"/>
    </row>
    <row r="112" spans="1:14" ht="15" hidden="1" customHeight="1">
      <c r="A112" s="11"/>
      <c r="B112" s="49"/>
      <c r="C112" s="50">
        <f t="shared" si="19"/>
        <v>1042.1817566534874</v>
      </c>
      <c r="D112" s="51">
        <f t="shared" si="20"/>
        <v>352.08843130185386</v>
      </c>
      <c r="E112" s="52">
        <f t="shared" si="21"/>
        <v>339399.16423773504</v>
      </c>
      <c r="F112" s="52"/>
      <c r="G112" s="52"/>
      <c r="H112" s="52">
        <f>(H111*F$29)/12+H111</f>
        <v>113863.61649099065</v>
      </c>
      <c r="I112" s="94"/>
      <c r="J112" s="95"/>
      <c r="K112" s="33">
        <v>60000</v>
      </c>
      <c r="L112" s="35"/>
      <c r="M112" s="12"/>
      <c r="N112" s="8"/>
    </row>
    <row r="113" spans="1:14" ht="20.100000000000001" customHeight="1" thickBot="1">
      <c r="A113" s="11"/>
      <c r="B113" s="49">
        <v>6</v>
      </c>
      <c r="C113" s="50">
        <f>C101+C102+C103+C104+C105+C106+C107+C108+C109+C110+C111+C112</f>
        <v>12197.120608856512</v>
      </c>
      <c r="D113" s="51">
        <f>D101+D102+D103+D104+D105+D106+D107+D108+D109+D110+D111+D112</f>
        <v>4120.648854343418</v>
      </c>
      <c r="E113" s="52">
        <f>E112</f>
        <v>339399.16423773504</v>
      </c>
      <c r="F113" s="52">
        <f>(F100*L17)+F100</f>
        <v>632659.50924799999</v>
      </c>
      <c r="G113" s="52">
        <f>F113-E113</f>
        <v>293260.34501026495</v>
      </c>
      <c r="H113" s="52">
        <f>H112</f>
        <v>113863.61649099065</v>
      </c>
      <c r="I113" s="96" t="s">
        <v>21</v>
      </c>
      <c r="J113" s="97"/>
      <c r="K113" s="34">
        <v>9876</v>
      </c>
      <c r="L113" s="34"/>
      <c r="M113" s="12"/>
      <c r="N113" s="8"/>
    </row>
    <row r="114" spans="1:14" ht="15" hidden="1" customHeight="1">
      <c r="A114" s="11"/>
      <c r="B114" s="49"/>
      <c r="C114" s="50">
        <f t="shared" ref="C114:C125" si="22">(E113+L$14)*(G$27)/12</f>
        <v>1046.4807563996831</v>
      </c>
      <c r="D114" s="51">
        <f t="shared" ref="D114:D125" si="23">(E113+L$14)*(G$28)/12</f>
        <v>353.54079608097396</v>
      </c>
      <c r="E114" s="52">
        <f>C114+D114+L$14+E113+K126-L126</f>
        <v>350675.18579021568</v>
      </c>
      <c r="F114" s="52"/>
      <c r="G114" s="52"/>
      <c r="H114" s="52">
        <f>(H113*G$29)/12+H113-K126+L126</f>
        <v>104457.30390901599</v>
      </c>
      <c r="I114" s="94"/>
      <c r="J114" s="95"/>
      <c r="K114" s="33">
        <v>60000</v>
      </c>
      <c r="L114" s="35"/>
      <c r="M114" s="12"/>
      <c r="N114" s="8"/>
    </row>
    <row r="115" spans="1:14" ht="15" hidden="1" customHeight="1">
      <c r="A115" s="11"/>
      <c r="B115" s="49"/>
      <c r="C115" s="50">
        <f t="shared" si="22"/>
        <v>1081.2484895198315</v>
      </c>
      <c r="D115" s="51">
        <f t="shared" si="23"/>
        <v>365.28665186480799</v>
      </c>
      <c r="E115" s="52">
        <f t="shared" ref="E115:E125" si="24">C115+D115+L$14+E114</f>
        <v>352121.72093160031</v>
      </c>
      <c r="F115" s="52"/>
      <c r="G115" s="52"/>
      <c r="H115" s="52">
        <f t="shared" ref="H115:H137" si="25">(H114*G$29)/12+H114</f>
        <v>104888.19028764068</v>
      </c>
      <c r="I115" s="94"/>
      <c r="J115" s="95"/>
      <c r="K115" s="33">
        <v>60000</v>
      </c>
      <c r="L115" s="35"/>
      <c r="M115" s="12"/>
      <c r="N115" s="8"/>
    </row>
    <row r="116" spans="1:14" ht="15" hidden="1" customHeight="1">
      <c r="A116" s="11"/>
      <c r="B116" s="49"/>
      <c r="C116" s="50">
        <f t="shared" si="22"/>
        <v>1085.7086395391009</v>
      </c>
      <c r="D116" s="51">
        <f t="shared" si="23"/>
        <v>366.79345930375035</v>
      </c>
      <c r="E116" s="52">
        <f t="shared" si="24"/>
        <v>353574.22303044319</v>
      </c>
      <c r="F116" s="52"/>
      <c r="G116" s="52"/>
      <c r="H116" s="52">
        <f t="shared" si="25"/>
        <v>105320.8540725772</v>
      </c>
      <c r="I116" s="94"/>
      <c r="J116" s="95"/>
      <c r="K116" s="33">
        <v>60000</v>
      </c>
      <c r="L116" s="35"/>
      <c r="M116" s="12"/>
      <c r="N116" s="8"/>
    </row>
    <row r="117" spans="1:14" ht="15" hidden="1" customHeight="1">
      <c r="A117" s="11"/>
      <c r="B117" s="49"/>
      <c r="C117" s="50">
        <f t="shared" si="22"/>
        <v>1090.1871876771997</v>
      </c>
      <c r="D117" s="51">
        <f t="shared" si="23"/>
        <v>368.3064823233783</v>
      </c>
      <c r="E117" s="52">
        <f t="shared" si="24"/>
        <v>355032.71670044377</v>
      </c>
      <c r="F117" s="52"/>
      <c r="G117" s="52"/>
      <c r="H117" s="52">
        <f t="shared" si="25"/>
        <v>105755.30259562658</v>
      </c>
      <c r="I117" s="94"/>
      <c r="J117" s="95"/>
      <c r="K117" s="33">
        <v>60000</v>
      </c>
      <c r="L117" s="35"/>
      <c r="M117" s="12"/>
      <c r="N117" s="8"/>
    </row>
    <row r="118" spans="1:14" ht="15" hidden="1" customHeight="1">
      <c r="A118" s="11"/>
      <c r="B118" s="49"/>
      <c r="C118" s="50">
        <f t="shared" si="22"/>
        <v>1094.6842098263683</v>
      </c>
      <c r="D118" s="51">
        <f t="shared" si="23"/>
        <v>369.82574656296225</v>
      </c>
      <c r="E118" s="52">
        <f t="shared" si="24"/>
        <v>356497.22665683308</v>
      </c>
      <c r="F118" s="52"/>
      <c r="G118" s="52"/>
      <c r="H118" s="52">
        <f t="shared" si="25"/>
        <v>106191.54321883354</v>
      </c>
      <c r="I118" s="94"/>
      <c r="J118" s="95"/>
      <c r="K118" s="33">
        <v>60000</v>
      </c>
      <c r="L118" s="35"/>
      <c r="M118" s="12"/>
      <c r="N118" s="8"/>
    </row>
    <row r="119" spans="1:14" ht="15" hidden="1" customHeight="1">
      <c r="A119" s="11"/>
      <c r="B119" s="49"/>
      <c r="C119" s="50">
        <f t="shared" si="22"/>
        <v>1099.1997821919019</v>
      </c>
      <c r="D119" s="51">
        <f t="shared" si="23"/>
        <v>371.35127776753444</v>
      </c>
      <c r="E119" s="52">
        <f t="shared" si="24"/>
        <v>357967.77771679254</v>
      </c>
      <c r="F119" s="52"/>
      <c r="G119" s="52"/>
      <c r="H119" s="52">
        <f t="shared" si="25"/>
        <v>106629.58333461123</v>
      </c>
      <c r="I119" s="94"/>
      <c r="J119" s="95"/>
      <c r="K119" s="33">
        <v>60000</v>
      </c>
      <c r="L119" s="35"/>
      <c r="M119" s="12"/>
      <c r="N119" s="8"/>
    </row>
    <row r="120" spans="1:14" ht="15" hidden="1" customHeight="1">
      <c r="A120" s="11"/>
      <c r="B120" s="49"/>
      <c r="C120" s="50">
        <f t="shared" si="22"/>
        <v>1103.7339812934435</v>
      </c>
      <c r="D120" s="51">
        <f t="shared" si="23"/>
        <v>372.88310178832558</v>
      </c>
      <c r="E120" s="52">
        <f t="shared" si="24"/>
        <v>359444.39479987428</v>
      </c>
      <c r="F120" s="52"/>
      <c r="G120" s="52"/>
      <c r="H120" s="52">
        <f t="shared" si="25"/>
        <v>107069.4303658665</v>
      </c>
      <c r="I120" s="94"/>
      <c r="J120" s="95"/>
      <c r="K120" s="33">
        <v>60000</v>
      </c>
      <c r="L120" s="35"/>
      <c r="M120" s="12"/>
      <c r="N120" s="8"/>
    </row>
    <row r="121" spans="1:14" ht="15" hidden="1" customHeight="1">
      <c r="A121" s="11"/>
      <c r="B121" s="49"/>
      <c r="C121" s="50">
        <f t="shared" si="22"/>
        <v>1108.286883966279</v>
      </c>
      <c r="D121" s="51">
        <f t="shared" si="23"/>
        <v>374.42124458320239</v>
      </c>
      <c r="E121" s="52">
        <f t="shared" si="24"/>
        <v>360927.10292842379</v>
      </c>
      <c r="F121" s="52"/>
      <c r="G121" s="52"/>
      <c r="H121" s="52">
        <f t="shared" si="25"/>
        <v>107511.0917661257</v>
      </c>
      <c r="I121" s="94"/>
      <c r="J121" s="95"/>
      <c r="K121" s="33">
        <v>60000</v>
      </c>
      <c r="L121" s="35"/>
      <c r="M121" s="12"/>
      <c r="N121" s="8"/>
    </row>
    <row r="122" spans="1:14" ht="15" hidden="1" customHeight="1">
      <c r="A122" s="11"/>
      <c r="B122" s="49"/>
      <c r="C122" s="50">
        <f t="shared" si="22"/>
        <v>1112.8585673626401</v>
      </c>
      <c r="D122" s="51">
        <f t="shared" si="23"/>
        <v>375.9657322171081</v>
      </c>
      <c r="E122" s="52">
        <f t="shared" si="24"/>
        <v>362415.92722800351</v>
      </c>
      <c r="F122" s="52"/>
      <c r="G122" s="52"/>
      <c r="H122" s="52">
        <f t="shared" si="25"/>
        <v>107954.57501966096</v>
      </c>
      <c r="I122" s="94"/>
      <c r="J122" s="95"/>
      <c r="K122" s="33">
        <v>60000</v>
      </c>
      <c r="L122" s="35"/>
      <c r="M122" s="12"/>
      <c r="N122" s="8"/>
    </row>
    <row r="123" spans="1:14" ht="15" hidden="1" customHeight="1">
      <c r="A123" s="11"/>
      <c r="B123" s="49"/>
      <c r="C123" s="50">
        <f t="shared" si="22"/>
        <v>1117.4491089530109</v>
      </c>
      <c r="D123" s="51">
        <f t="shared" si="23"/>
        <v>377.51659086250362</v>
      </c>
      <c r="E123" s="52">
        <f t="shared" si="24"/>
        <v>363910.89292781905</v>
      </c>
      <c r="F123" s="52"/>
      <c r="G123" s="52"/>
      <c r="H123" s="52">
        <f t="shared" si="25"/>
        <v>108399.88764161705</v>
      </c>
      <c r="I123" s="94"/>
      <c r="J123" s="95"/>
      <c r="K123" s="33">
        <v>60000</v>
      </c>
      <c r="L123" s="35"/>
      <c r="M123" s="12"/>
      <c r="N123" s="8"/>
    </row>
    <row r="124" spans="1:14" ht="15" hidden="1" customHeight="1">
      <c r="A124" s="11"/>
      <c r="B124" s="49"/>
      <c r="C124" s="50">
        <f t="shared" si="22"/>
        <v>1122.058586527442</v>
      </c>
      <c r="D124" s="51">
        <f t="shared" si="23"/>
        <v>379.07384679981152</v>
      </c>
      <c r="E124" s="52">
        <f t="shared" si="24"/>
        <v>365412.02536114631</v>
      </c>
      <c r="F124" s="52"/>
      <c r="G124" s="52"/>
      <c r="H124" s="52">
        <f t="shared" si="25"/>
        <v>108847.03717813872</v>
      </c>
      <c r="I124" s="94"/>
      <c r="J124" s="95"/>
      <c r="K124" s="33">
        <v>60000</v>
      </c>
      <c r="L124" s="35"/>
      <c r="M124" s="12"/>
      <c r="N124" s="8"/>
    </row>
    <row r="125" spans="1:14" ht="15" hidden="1" customHeight="1">
      <c r="A125" s="11"/>
      <c r="B125" s="49"/>
      <c r="C125" s="50">
        <f t="shared" si="22"/>
        <v>1126.6870781968678</v>
      </c>
      <c r="D125" s="51">
        <f t="shared" si="23"/>
        <v>380.63752641786073</v>
      </c>
      <c r="E125" s="52">
        <f t="shared" si="24"/>
        <v>366919.34996576107</v>
      </c>
      <c r="F125" s="52"/>
      <c r="G125" s="52"/>
      <c r="H125" s="52">
        <f t="shared" si="25"/>
        <v>109296.03120649855</v>
      </c>
      <c r="I125" s="94"/>
      <c r="J125" s="95"/>
      <c r="K125" s="33">
        <v>60000</v>
      </c>
      <c r="L125" s="35"/>
      <c r="M125" s="12"/>
      <c r="N125" s="8"/>
    </row>
    <row r="126" spans="1:14" ht="20.100000000000001" customHeight="1" thickBot="1">
      <c r="A126" s="11"/>
      <c r="B126" s="49">
        <v>7</v>
      </c>
      <c r="C126" s="50">
        <f>C114+C115+C116+C117+C118+C119+C120+C121+C122+C123+C124+C125</f>
        <v>13188.58327145377</v>
      </c>
      <c r="D126" s="51">
        <f>D114+D115+D116+D117+D118+D119+D120+D121+D122+D123+D124+D125</f>
        <v>4455.60245657222</v>
      </c>
      <c r="E126" s="52">
        <f>E125</f>
        <v>366919.34996576107</v>
      </c>
      <c r="F126" s="52">
        <f>(F113*L17)+F113</f>
        <v>657965.88961792004</v>
      </c>
      <c r="G126" s="52">
        <f>F126-E126</f>
        <v>291046.53965215897</v>
      </c>
      <c r="H126" s="52">
        <f>H125</f>
        <v>109296.03120649855</v>
      </c>
      <c r="I126" s="96" t="s">
        <v>22</v>
      </c>
      <c r="J126" s="97"/>
      <c r="K126" s="34">
        <v>9876</v>
      </c>
      <c r="L126" s="34"/>
      <c r="M126" s="12"/>
      <c r="N126" s="8"/>
    </row>
    <row r="127" spans="1:14" ht="15" hidden="1" customHeight="1">
      <c r="A127" s="11"/>
      <c r="B127" s="49"/>
      <c r="C127" s="50">
        <f t="shared" ref="C127:C138" si="26">(E126+L$14)*(G$27)/12</f>
        <v>1131.3346623944299</v>
      </c>
      <c r="D127" s="51">
        <f t="shared" ref="D127:D138" si="27">(E126+L$14)*(G$28)/12</f>
        <v>382.20765621433446</v>
      </c>
      <c r="E127" s="52">
        <f>C127+D127+L$14+E126+K139-L139</f>
        <v>378308.89228436985</v>
      </c>
      <c r="F127" s="52"/>
      <c r="G127" s="52"/>
      <c r="H127" s="52">
        <f>(H126*G$29)/12+H126-K139+L139</f>
        <v>99870.877335225348</v>
      </c>
      <c r="I127" s="94"/>
      <c r="J127" s="95"/>
      <c r="K127" s="33">
        <v>60000</v>
      </c>
      <c r="L127" s="35"/>
      <c r="M127" s="12"/>
      <c r="N127" s="8"/>
    </row>
    <row r="128" spans="1:14" ht="15" hidden="1" customHeight="1">
      <c r="A128" s="11"/>
      <c r="B128" s="49"/>
      <c r="C128" s="50">
        <f t="shared" si="26"/>
        <v>1166.452417876807</v>
      </c>
      <c r="D128" s="51">
        <f t="shared" si="27"/>
        <v>394.07176279621859</v>
      </c>
      <c r="E128" s="52">
        <f t="shared" ref="E128:E138" si="28">C128+D128+L$14+E127</f>
        <v>379869.41646504286</v>
      </c>
      <c r="F128" s="52"/>
      <c r="G128" s="52"/>
      <c r="H128" s="52">
        <f t="shared" si="25"/>
        <v>100282.84470423315</v>
      </c>
      <c r="I128" s="94"/>
      <c r="J128" s="95"/>
      <c r="K128" s="33">
        <v>60000</v>
      </c>
      <c r="L128" s="35"/>
      <c r="M128" s="12"/>
      <c r="N128" s="8"/>
    </row>
    <row r="129" spans="1:14" ht="15" hidden="1" customHeight="1">
      <c r="A129" s="11"/>
      <c r="B129" s="49"/>
      <c r="C129" s="50">
        <f t="shared" si="26"/>
        <v>1171.2640341005488</v>
      </c>
      <c r="D129" s="51">
        <f t="shared" si="27"/>
        <v>395.69730881775303</v>
      </c>
      <c r="E129" s="52">
        <f t="shared" si="28"/>
        <v>381436.37780796114</v>
      </c>
      <c r="F129" s="52"/>
      <c r="G129" s="52"/>
      <c r="H129" s="52">
        <f t="shared" si="25"/>
        <v>100696.51143863812</v>
      </c>
      <c r="I129" s="94"/>
      <c r="J129" s="95"/>
      <c r="K129" s="33">
        <v>60000</v>
      </c>
      <c r="L129" s="35"/>
      <c r="M129" s="12"/>
      <c r="N129" s="8"/>
    </row>
    <row r="130" spans="1:14" ht="15" hidden="1" customHeight="1">
      <c r="A130" s="11"/>
      <c r="B130" s="49"/>
      <c r="C130" s="50">
        <f t="shared" si="26"/>
        <v>1176.0954982412134</v>
      </c>
      <c r="D130" s="51">
        <f t="shared" si="27"/>
        <v>397.32956021662625</v>
      </c>
      <c r="E130" s="52">
        <f t="shared" si="28"/>
        <v>383009.80286641896</v>
      </c>
      <c r="F130" s="52"/>
      <c r="G130" s="52"/>
      <c r="H130" s="52">
        <f t="shared" si="25"/>
        <v>101111.8845483225</v>
      </c>
      <c r="I130" s="94"/>
      <c r="J130" s="95"/>
      <c r="K130" s="33">
        <v>60000</v>
      </c>
      <c r="L130" s="35"/>
      <c r="M130" s="12"/>
      <c r="N130" s="8"/>
    </row>
    <row r="131" spans="1:14" ht="15" hidden="1" customHeight="1">
      <c r="A131" s="11"/>
      <c r="B131" s="49"/>
      <c r="C131" s="50">
        <f t="shared" si="26"/>
        <v>1180.9468921714586</v>
      </c>
      <c r="D131" s="51">
        <f t="shared" si="27"/>
        <v>398.96854465251977</v>
      </c>
      <c r="E131" s="52">
        <f t="shared" si="28"/>
        <v>384589.71830324293</v>
      </c>
      <c r="F131" s="52"/>
      <c r="G131" s="52"/>
      <c r="H131" s="52">
        <f t="shared" si="25"/>
        <v>101528.97107208433</v>
      </c>
      <c r="I131" s="94"/>
      <c r="J131" s="95"/>
      <c r="K131" s="33">
        <v>60000</v>
      </c>
      <c r="L131" s="35"/>
      <c r="M131" s="12"/>
      <c r="N131" s="8"/>
    </row>
    <row r="132" spans="1:14" ht="15" hidden="1" customHeight="1">
      <c r="A132" s="11"/>
      <c r="B132" s="49"/>
      <c r="C132" s="50">
        <f t="shared" si="26"/>
        <v>1185.8182981016655</v>
      </c>
      <c r="D132" s="51">
        <f t="shared" si="27"/>
        <v>400.61428989921137</v>
      </c>
      <c r="E132" s="52">
        <f t="shared" si="28"/>
        <v>386176.15089124383</v>
      </c>
      <c r="F132" s="52"/>
      <c r="G132" s="52"/>
      <c r="H132" s="52">
        <f t="shared" si="25"/>
        <v>101947.77807775668</v>
      </c>
      <c r="I132" s="94"/>
      <c r="J132" s="95"/>
      <c r="K132" s="33">
        <v>60000</v>
      </c>
      <c r="L132" s="35"/>
      <c r="M132" s="12"/>
      <c r="N132" s="8"/>
    </row>
    <row r="133" spans="1:14" ht="15" hidden="1" customHeight="1">
      <c r="A133" s="11"/>
      <c r="B133" s="49"/>
      <c r="C133" s="50">
        <f t="shared" si="26"/>
        <v>1190.709798581335</v>
      </c>
      <c r="D133" s="51">
        <f t="shared" si="27"/>
        <v>402.26682384504562</v>
      </c>
      <c r="E133" s="52">
        <f t="shared" si="28"/>
        <v>387769.12751367019</v>
      </c>
      <c r="F133" s="52"/>
      <c r="G133" s="52"/>
      <c r="H133" s="52">
        <f t="shared" si="25"/>
        <v>102368.31266232743</v>
      </c>
      <c r="I133" s="94"/>
      <c r="J133" s="95"/>
      <c r="K133" s="33">
        <v>60000</v>
      </c>
      <c r="L133" s="35"/>
      <c r="M133" s="12"/>
      <c r="N133" s="8"/>
    </row>
    <row r="134" spans="1:14" ht="15" hidden="1" customHeight="1">
      <c r="A134" s="11"/>
      <c r="B134" s="52"/>
      <c r="C134" s="50">
        <f t="shared" si="26"/>
        <v>1195.6214765004831</v>
      </c>
      <c r="D134" s="51">
        <f t="shared" si="27"/>
        <v>403.92617449340645</v>
      </c>
      <c r="E134" s="52">
        <f t="shared" si="28"/>
        <v>389368.67516466411</v>
      </c>
      <c r="F134" s="52"/>
      <c r="G134" s="52"/>
      <c r="H134" s="52">
        <f t="shared" si="25"/>
        <v>102790.58195205953</v>
      </c>
      <c r="I134" s="94"/>
      <c r="J134" s="95"/>
      <c r="K134" s="33">
        <v>60000</v>
      </c>
      <c r="L134" s="35"/>
      <c r="M134" s="12"/>
      <c r="N134" s="8"/>
    </row>
    <row r="135" spans="1:14" ht="15" hidden="1" customHeight="1">
      <c r="A135" s="11"/>
      <c r="B135" s="49"/>
      <c r="C135" s="50">
        <f t="shared" si="26"/>
        <v>1200.5534150910476</v>
      </c>
      <c r="D135" s="51">
        <f t="shared" si="27"/>
        <v>405.59236996319174</v>
      </c>
      <c r="E135" s="52">
        <f t="shared" si="28"/>
        <v>390974.82094971836</v>
      </c>
      <c r="F135" s="52"/>
      <c r="G135" s="52"/>
      <c r="H135" s="52">
        <f t="shared" si="25"/>
        <v>103214.59310261178</v>
      </c>
      <c r="I135" s="94"/>
      <c r="J135" s="95"/>
      <c r="K135" s="33">
        <v>60000</v>
      </c>
      <c r="L135" s="35"/>
      <c r="M135" s="12"/>
      <c r="N135" s="8"/>
    </row>
    <row r="136" spans="1:14" ht="15" hidden="1" customHeight="1">
      <c r="A136" s="11"/>
      <c r="B136" s="49"/>
      <c r="C136" s="50">
        <f t="shared" si="26"/>
        <v>1205.5056979282983</v>
      </c>
      <c r="D136" s="51">
        <f t="shared" si="27"/>
        <v>407.26543848928992</v>
      </c>
      <c r="E136" s="52">
        <f t="shared" si="28"/>
        <v>392587.59208613593</v>
      </c>
      <c r="F136" s="52"/>
      <c r="G136" s="52"/>
      <c r="H136" s="52">
        <f t="shared" si="25"/>
        <v>103640.35329916005</v>
      </c>
      <c r="I136" s="94"/>
      <c r="J136" s="95"/>
      <c r="K136" s="33">
        <v>60000</v>
      </c>
      <c r="L136" s="35"/>
      <c r="M136" s="12"/>
      <c r="N136" s="8"/>
    </row>
    <row r="137" spans="1:14" ht="15" hidden="1" customHeight="1">
      <c r="A137" s="11"/>
      <c r="B137" s="49"/>
      <c r="C137" s="50">
        <f t="shared" si="26"/>
        <v>1210.4784089322525</v>
      </c>
      <c r="D137" s="51">
        <f t="shared" si="27"/>
        <v>408.94540842305827</v>
      </c>
      <c r="E137" s="52">
        <f t="shared" si="28"/>
        <v>394207.01590349124</v>
      </c>
      <c r="F137" s="52"/>
      <c r="G137" s="52"/>
      <c r="H137" s="52">
        <f t="shared" si="25"/>
        <v>104067.86975651908</v>
      </c>
      <c r="I137" s="94"/>
      <c r="J137" s="95"/>
      <c r="K137" s="33">
        <v>60000</v>
      </c>
      <c r="L137" s="35"/>
      <c r="M137" s="12"/>
      <c r="N137" s="8"/>
    </row>
    <row r="138" spans="1:14" ht="15" hidden="1" customHeight="1">
      <c r="A138" s="11"/>
      <c r="B138" s="49"/>
      <c r="C138" s="50">
        <f t="shared" si="26"/>
        <v>1215.471632369098</v>
      </c>
      <c r="D138" s="51">
        <f t="shared" si="27"/>
        <v>410.63230823280338</v>
      </c>
      <c r="E138" s="52">
        <f t="shared" si="28"/>
        <v>395833.11984409316</v>
      </c>
      <c r="F138" s="52"/>
      <c r="G138" s="52"/>
      <c r="H138" s="52">
        <f>(H137*G$29)/12+H137</f>
        <v>104497.14971926472</v>
      </c>
      <c r="I138" s="94"/>
      <c r="J138" s="95"/>
      <c r="K138" s="33">
        <v>60000</v>
      </c>
      <c r="L138" s="35"/>
      <c r="M138" s="12"/>
      <c r="N138" s="8"/>
    </row>
    <row r="139" spans="1:14" ht="20.100000000000001" customHeight="1" thickBot="1">
      <c r="A139" s="11"/>
      <c r="B139" s="49">
        <v>8</v>
      </c>
      <c r="C139" s="50">
        <f>C127+C128+C129+C130+C131+C132+C133+C134+C135+C136+C137+C138</f>
        <v>14230.252232288636</v>
      </c>
      <c r="D139" s="51">
        <f>D127+D128+D129+D130+D131+D132+D133+D134+D135+D136+D137+D138</f>
        <v>4807.5176460434586</v>
      </c>
      <c r="E139" s="52">
        <f>E138</f>
        <v>395833.11984409316</v>
      </c>
      <c r="F139" s="52">
        <f>(F126*L17)+F126</f>
        <v>684284.52520263684</v>
      </c>
      <c r="G139" s="52">
        <f>F139-E139</f>
        <v>288451.40535854368</v>
      </c>
      <c r="H139" s="52">
        <f>H138</f>
        <v>104497.14971926472</v>
      </c>
      <c r="I139" s="96" t="s">
        <v>23</v>
      </c>
      <c r="J139" s="97"/>
      <c r="K139" s="34">
        <v>9876</v>
      </c>
      <c r="L139" s="34"/>
      <c r="M139" s="12"/>
      <c r="N139" s="8"/>
    </row>
    <row r="140" spans="1:14" ht="15" hidden="1" customHeight="1">
      <c r="A140" s="11"/>
      <c r="B140" s="49"/>
      <c r="C140" s="50">
        <f t="shared" ref="C140:C151" si="29">(E139+L$14)*(H$27)/12</f>
        <v>1220.4854528526205</v>
      </c>
      <c r="D140" s="51">
        <f t="shared" ref="D140:D151" si="30">(E139+L$14)*(H$28)/12</f>
        <v>412.32616650426371</v>
      </c>
      <c r="E140" s="52">
        <f>C140+D140+L$14+E139+K152-L152</f>
        <v>407341.93146345002</v>
      </c>
      <c r="F140" s="52"/>
      <c r="G140" s="52"/>
      <c r="H140" s="52">
        <f>(H139*H$29)/12+H139-K152+L152</f>
        <v>95052.200461856686</v>
      </c>
      <c r="I140" s="94"/>
      <c r="J140" s="95"/>
      <c r="K140" s="33">
        <v>60000</v>
      </c>
      <c r="L140" s="35"/>
      <c r="M140" s="12"/>
      <c r="N140" s="8"/>
    </row>
    <row r="141" spans="1:14" ht="15" hidden="1" customHeight="1">
      <c r="A141" s="11"/>
      <c r="B141" s="49"/>
      <c r="C141" s="50">
        <f t="shared" si="29"/>
        <v>1255.9709553456375</v>
      </c>
      <c r="D141" s="51">
        <f t="shared" si="30"/>
        <v>424.31451194109377</v>
      </c>
      <c r="E141" s="52">
        <f t="shared" ref="E141:E151" si="31">C141+D141+L$14+E140</f>
        <v>409022.21693073673</v>
      </c>
      <c r="F141" s="52"/>
      <c r="G141" s="52"/>
      <c r="H141" s="52">
        <f t="shared" ref="H141:H163" si="32">(H140*H$29)/12+H140</f>
        <v>95444.290788761849</v>
      </c>
      <c r="I141" s="94"/>
      <c r="J141" s="95"/>
      <c r="K141" s="33">
        <v>60000</v>
      </c>
      <c r="L141" s="35"/>
      <c r="M141" s="12"/>
      <c r="N141" s="8"/>
    </row>
    <row r="142" spans="1:14" ht="15" hidden="1" customHeight="1">
      <c r="A142" s="11"/>
      <c r="B142" s="49"/>
      <c r="C142" s="50">
        <f t="shared" si="29"/>
        <v>1261.1518355364381</v>
      </c>
      <c r="D142" s="51">
        <f t="shared" si="30"/>
        <v>426.06480930285079</v>
      </c>
      <c r="E142" s="52">
        <f t="shared" si="31"/>
        <v>410709.433575576</v>
      </c>
      <c r="F142" s="52"/>
      <c r="G142" s="52"/>
      <c r="H142" s="52">
        <f t="shared" si="32"/>
        <v>95837.998488265497</v>
      </c>
      <c r="I142" s="94"/>
      <c r="J142" s="95"/>
      <c r="K142" s="33">
        <v>60000</v>
      </c>
      <c r="L142" s="35"/>
      <c r="M142" s="12"/>
      <c r="N142" s="8"/>
    </row>
    <row r="143" spans="1:14" ht="15" hidden="1" customHeight="1">
      <c r="A143" s="11"/>
      <c r="B143" s="49"/>
      <c r="C143" s="50">
        <f t="shared" si="29"/>
        <v>1266.354086858026</v>
      </c>
      <c r="D143" s="51">
        <f t="shared" si="30"/>
        <v>427.82232664122506</v>
      </c>
      <c r="E143" s="52">
        <f t="shared" si="31"/>
        <v>412403.60998907522</v>
      </c>
      <c r="F143" s="52"/>
      <c r="G143" s="52"/>
      <c r="H143" s="52">
        <f t="shared" si="32"/>
        <v>96233.330232029592</v>
      </c>
      <c r="I143" s="94"/>
      <c r="J143" s="95"/>
      <c r="K143" s="33">
        <v>60000</v>
      </c>
      <c r="L143" s="35"/>
      <c r="M143" s="12"/>
      <c r="N143" s="8"/>
    </row>
    <row r="144" spans="1:14" ht="15" hidden="1" customHeight="1">
      <c r="A144" s="11"/>
      <c r="B144" s="49"/>
      <c r="C144" s="50">
        <f t="shared" si="29"/>
        <v>1271.5777974663151</v>
      </c>
      <c r="D144" s="51">
        <f t="shared" si="30"/>
        <v>429.58709373862007</v>
      </c>
      <c r="E144" s="52">
        <f t="shared" si="31"/>
        <v>414104.77488028014</v>
      </c>
      <c r="F144" s="52"/>
      <c r="G144" s="52"/>
      <c r="H144" s="52">
        <f t="shared" si="32"/>
        <v>96630.292719236721</v>
      </c>
      <c r="I144" s="94"/>
      <c r="J144" s="95"/>
      <c r="K144" s="33">
        <v>60000</v>
      </c>
      <c r="L144" s="35"/>
      <c r="M144" s="12"/>
      <c r="N144" s="8"/>
    </row>
    <row r="145" spans="1:14" ht="15" hidden="1" customHeight="1">
      <c r="A145" s="11"/>
      <c r="B145" s="49"/>
      <c r="C145" s="50">
        <f t="shared" si="29"/>
        <v>1276.8230558808636</v>
      </c>
      <c r="D145" s="51">
        <f t="shared" si="30"/>
        <v>431.35914050029186</v>
      </c>
      <c r="E145" s="52">
        <f t="shared" si="31"/>
        <v>415812.95707666129</v>
      </c>
      <c r="F145" s="52"/>
      <c r="G145" s="52"/>
      <c r="H145" s="52">
        <f t="shared" si="32"/>
        <v>97028.892676703574</v>
      </c>
      <c r="I145" s="94"/>
      <c r="J145" s="95"/>
      <c r="K145" s="33">
        <v>60000</v>
      </c>
      <c r="L145" s="35"/>
      <c r="M145" s="12"/>
      <c r="N145" s="8"/>
    </row>
    <row r="146" spans="1:14" ht="15" hidden="1" customHeight="1">
      <c r="A146" s="11"/>
      <c r="B146" s="49"/>
      <c r="C146" s="50">
        <f t="shared" si="29"/>
        <v>1282.0899509863723</v>
      </c>
      <c r="D146" s="51">
        <f t="shared" si="30"/>
        <v>433.13849695485555</v>
      </c>
      <c r="E146" s="52">
        <f t="shared" si="31"/>
        <v>417528.18552460254</v>
      </c>
      <c r="F146" s="52"/>
      <c r="G146" s="52"/>
      <c r="H146" s="52">
        <f t="shared" si="32"/>
        <v>97429.136858994971</v>
      </c>
      <c r="I146" s="94"/>
      <c r="J146" s="95"/>
      <c r="K146" s="33">
        <v>60000</v>
      </c>
      <c r="L146" s="35"/>
      <c r="M146" s="12"/>
      <c r="N146" s="8"/>
    </row>
    <row r="147" spans="1:14" ht="15" hidden="1" customHeight="1">
      <c r="A147" s="11"/>
      <c r="B147" s="49"/>
      <c r="C147" s="50">
        <f t="shared" si="29"/>
        <v>1287.3785720341912</v>
      </c>
      <c r="D147" s="51">
        <f t="shared" si="30"/>
        <v>434.92519325479435</v>
      </c>
      <c r="E147" s="52">
        <f t="shared" si="31"/>
        <v>419250.4892898915</v>
      </c>
      <c r="F147" s="52"/>
      <c r="G147" s="52"/>
      <c r="H147" s="52">
        <f t="shared" si="32"/>
        <v>97831.032048538327</v>
      </c>
      <c r="I147" s="94"/>
      <c r="J147" s="95"/>
      <c r="K147" s="33">
        <v>60000</v>
      </c>
      <c r="L147" s="35"/>
      <c r="M147" s="12"/>
      <c r="N147" s="8"/>
    </row>
    <row r="148" spans="1:14" ht="15" hidden="1" customHeight="1">
      <c r="A148" s="11"/>
      <c r="B148" s="49"/>
      <c r="C148" s="50">
        <f t="shared" si="29"/>
        <v>1292.689008643832</v>
      </c>
      <c r="D148" s="51">
        <f t="shared" si="30"/>
        <v>436.71925967697035</v>
      </c>
      <c r="E148" s="52">
        <f t="shared" si="31"/>
        <v>420979.89755821228</v>
      </c>
      <c r="F148" s="52"/>
      <c r="G148" s="52"/>
      <c r="H148" s="52">
        <f t="shared" si="32"/>
        <v>98234.585055738542</v>
      </c>
      <c r="I148" s="94"/>
      <c r="J148" s="95"/>
      <c r="K148" s="33">
        <v>60000</v>
      </c>
      <c r="L148" s="35"/>
      <c r="M148" s="12"/>
      <c r="N148" s="8"/>
    </row>
    <row r="149" spans="1:14" ht="15" hidden="1" customHeight="1">
      <c r="A149" s="11"/>
      <c r="B149" s="49"/>
      <c r="C149" s="50">
        <f t="shared" si="29"/>
        <v>1298.0213508044878</v>
      </c>
      <c r="D149" s="51">
        <f t="shared" si="30"/>
        <v>438.52072662313782</v>
      </c>
      <c r="E149" s="52">
        <f t="shared" si="31"/>
        <v>422716.43963563989</v>
      </c>
      <c r="F149" s="52"/>
      <c r="G149" s="52"/>
      <c r="H149" s="52">
        <f t="shared" si="32"/>
        <v>98639.802719093466</v>
      </c>
      <c r="I149" s="94"/>
      <c r="J149" s="95"/>
      <c r="K149" s="33">
        <v>60000</v>
      </c>
      <c r="L149" s="35"/>
      <c r="M149" s="12"/>
      <c r="N149" s="8"/>
    </row>
    <row r="150" spans="1:14" ht="15" hidden="1" customHeight="1">
      <c r="A150" s="11"/>
      <c r="B150" s="49"/>
      <c r="C150" s="50">
        <f t="shared" si="29"/>
        <v>1303.3756888765563</v>
      </c>
      <c r="D150" s="51">
        <f t="shared" si="30"/>
        <v>440.32962462045822</v>
      </c>
      <c r="E150" s="52">
        <f t="shared" si="31"/>
        <v>424460.14494913688</v>
      </c>
      <c r="F150" s="52"/>
      <c r="G150" s="52"/>
      <c r="H150" s="52">
        <f t="shared" si="32"/>
        <v>99046.691905309723</v>
      </c>
      <c r="I150" s="94"/>
      <c r="J150" s="95"/>
      <c r="K150" s="33">
        <v>60000</v>
      </c>
      <c r="L150" s="35"/>
      <c r="M150" s="12"/>
      <c r="N150" s="8"/>
    </row>
    <row r="151" spans="1:14" ht="15" hidden="1" customHeight="1">
      <c r="A151" s="11"/>
      <c r="B151" s="49"/>
      <c r="C151" s="50">
        <f t="shared" si="29"/>
        <v>1308.752113593172</v>
      </c>
      <c r="D151" s="51">
        <f t="shared" si="30"/>
        <v>442.14598432201757</v>
      </c>
      <c r="E151" s="52">
        <f t="shared" si="31"/>
        <v>426211.04304705205</v>
      </c>
      <c r="F151" s="52"/>
      <c r="G151" s="52"/>
      <c r="H151" s="52">
        <f t="shared" si="32"/>
        <v>99455.25950941912</v>
      </c>
      <c r="I151" s="94"/>
      <c r="J151" s="95"/>
      <c r="K151" s="33">
        <v>60000</v>
      </c>
      <c r="L151" s="35"/>
      <c r="M151" s="12"/>
      <c r="N151" s="8"/>
    </row>
    <row r="152" spans="1:14" ht="20.100000000000001" customHeight="1" thickBot="1">
      <c r="A152" s="11"/>
      <c r="B152" s="49">
        <v>9</v>
      </c>
      <c r="C152" s="50">
        <f>C140+C141+C142+C143+C144+C145+C146+C147+C148+C149+C150+C151</f>
        <v>15324.669868878511</v>
      </c>
      <c r="D152" s="51">
        <f>D140+D141+D142+D143+D144+D145+D146+D147+D148+D149+D150+D151</f>
        <v>5177.2533340805794</v>
      </c>
      <c r="E152" s="52">
        <f>E151</f>
        <v>426211.04304705205</v>
      </c>
      <c r="F152" s="52">
        <f>(F139*L17)+F139</f>
        <v>711655.90621074231</v>
      </c>
      <c r="G152" s="52">
        <f>F152-E152</f>
        <v>285444.86316369026</v>
      </c>
      <c r="H152" s="52">
        <f>H151</f>
        <v>99455.25950941912</v>
      </c>
      <c r="I152" s="96" t="s">
        <v>24</v>
      </c>
      <c r="J152" s="97"/>
      <c r="K152" s="34">
        <v>9876</v>
      </c>
      <c r="L152" s="34"/>
      <c r="M152" s="12"/>
      <c r="N152" s="8"/>
    </row>
    <row r="153" spans="1:14" ht="15" hidden="1" customHeight="1">
      <c r="A153" s="11"/>
      <c r="B153" s="49"/>
      <c r="C153" s="50">
        <f t="shared" ref="C153:C164" si="33">(E152+L$14)*(H$27)/12</f>
        <v>1314.1507160617437</v>
      </c>
      <c r="D153" s="51">
        <f t="shared" ref="D153:D164" si="34">(E152+L$14)*(H$28)/12</f>
        <v>443.96983650734592</v>
      </c>
      <c r="E153" s="52">
        <f>C153+D153+L$14+E152+K165-L165</f>
        <v>437845.16359962116</v>
      </c>
      <c r="F153" s="52"/>
      <c r="G153" s="52"/>
      <c r="H153" s="52">
        <f>(H152*H$29)/12+H152-K165+L165</f>
        <v>89989.512454895477</v>
      </c>
      <c r="I153" s="94"/>
      <c r="J153" s="95"/>
      <c r="K153" s="33">
        <v>60000</v>
      </c>
      <c r="L153" s="35"/>
      <c r="M153" s="12"/>
      <c r="N153" s="8"/>
    </row>
    <row r="154" spans="1:14" ht="15" hidden="1" customHeight="1">
      <c r="A154" s="11"/>
      <c r="B154" s="49"/>
      <c r="C154" s="50">
        <f t="shared" si="33"/>
        <v>1350.0225877654984</v>
      </c>
      <c r="D154" s="51">
        <f t="shared" si="34"/>
        <v>456.08871208293868</v>
      </c>
      <c r="E154" s="52">
        <f t="shared" ref="E154:E164" si="35">C154+D154+L$14+E153</f>
        <v>439651.27489946957</v>
      </c>
      <c r="F154" s="52"/>
      <c r="G154" s="52"/>
      <c r="H154" s="52">
        <f t="shared" si="32"/>
        <v>90360.719193771918</v>
      </c>
      <c r="I154" s="94"/>
      <c r="J154" s="95"/>
      <c r="K154" s="33">
        <v>60000</v>
      </c>
      <c r="L154" s="35"/>
      <c r="M154" s="12"/>
      <c r="N154" s="8"/>
    </row>
    <row r="155" spans="1:14" ht="15" hidden="1" customHeight="1">
      <c r="A155" s="11"/>
      <c r="B155" s="49"/>
      <c r="C155" s="50">
        <f t="shared" si="33"/>
        <v>1355.5914309400312</v>
      </c>
      <c r="D155" s="51">
        <f t="shared" si="34"/>
        <v>457.97007802028082</v>
      </c>
      <c r="E155" s="52">
        <f t="shared" si="35"/>
        <v>441464.8364084299</v>
      </c>
      <c r="F155" s="52"/>
      <c r="G155" s="52"/>
      <c r="H155" s="52">
        <f t="shared" si="32"/>
        <v>90733.457160446225</v>
      </c>
      <c r="I155" s="94"/>
      <c r="J155" s="95"/>
      <c r="K155" s="33">
        <v>60000</v>
      </c>
      <c r="L155" s="35"/>
      <c r="M155" s="12"/>
      <c r="N155" s="8"/>
    </row>
    <row r="156" spans="1:14" ht="15" hidden="1" customHeight="1">
      <c r="A156" s="11"/>
      <c r="B156" s="49"/>
      <c r="C156" s="50">
        <f t="shared" si="33"/>
        <v>1361.1832455926587</v>
      </c>
      <c r="D156" s="51">
        <f t="shared" si="34"/>
        <v>459.85920459211451</v>
      </c>
      <c r="E156" s="52">
        <f t="shared" si="35"/>
        <v>443285.87885861465</v>
      </c>
      <c r="F156" s="52"/>
      <c r="G156" s="52"/>
      <c r="H156" s="52">
        <f t="shared" si="32"/>
        <v>91107.732671233069</v>
      </c>
      <c r="I156" s="94"/>
      <c r="J156" s="95"/>
      <c r="K156" s="33">
        <v>60000</v>
      </c>
      <c r="L156" s="35"/>
      <c r="M156" s="12"/>
      <c r="N156" s="8"/>
    </row>
    <row r="157" spans="1:14" ht="15" hidden="1" customHeight="1">
      <c r="A157" s="11"/>
      <c r="B157" s="49"/>
      <c r="C157" s="50">
        <f t="shared" si="33"/>
        <v>1366.7981264807286</v>
      </c>
      <c r="D157" s="51">
        <f t="shared" si="34"/>
        <v>461.75612381105697</v>
      </c>
      <c r="E157" s="52">
        <f t="shared" si="35"/>
        <v>445114.43310890644</v>
      </c>
      <c r="F157" s="52"/>
      <c r="G157" s="52"/>
      <c r="H157" s="52">
        <f t="shared" si="32"/>
        <v>91483.5520685019</v>
      </c>
      <c r="I157" s="94"/>
      <c r="J157" s="95"/>
      <c r="K157" s="33">
        <v>60000</v>
      </c>
      <c r="L157" s="35"/>
      <c r="M157" s="12"/>
      <c r="N157" s="8"/>
    </row>
    <row r="158" spans="1:14" ht="15" hidden="1" customHeight="1">
      <c r="A158" s="11"/>
      <c r="B158" s="49"/>
      <c r="C158" s="50">
        <f t="shared" si="33"/>
        <v>1372.4361687524615</v>
      </c>
      <c r="D158" s="51">
        <f t="shared" si="34"/>
        <v>463.66086782177757</v>
      </c>
      <c r="E158" s="52">
        <f t="shared" si="35"/>
        <v>446950.53014548065</v>
      </c>
      <c r="F158" s="52"/>
      <c r="G158" s="52"/>
      <c r="H158" s="52">
        <f t="shared" si="32"/>
        <v>91860.921720784478</v>
      </c>
      <c r="I158" s="94"/>
      <c r="J158" s="95"/>
      <c r="K158" s="33">
        <v>60000</v>
      </c>
      <c r="L158" s="35"/>
      <c r="M158" s="12"/>
      <c r="N158" s="8"/>
    </row>
    <row r="159" spans="1:14" ht="15" hidden="1" customHeight="1">
      <c r="A159" s="11"/>
      <c r="B159" s="49"/>
      <c r="C159" s="50">
        <f t="shared" si="33"/>
        <v>1378.0974679485653</v>
      </c>
      <c r="D159" s="51">
        <f t="shared" si="34"/>
        <v>465.57346890154236</v>
      </c>
      <c r="E159" s="52">
        <f t="shared" si="35"/>
        <v>448794.20108233078</v>
      </c>
      <c r="F159" s="52"/>
      <c r="G159" s="52"/>
      <c r="H159" s="52">
        <f t="shared" si="32"/>
        <v>92239.84802288271</v>
      </c>
      <c r="I159" s="94"/>
      <c r="J159" s="95"/>
      <c r="K159" s="33">
        <v>60000</v>
      </c>
      <c r="L159" s="35"/>
      <c r="M159" s="12"/>
      <c r="N159" s="8"/>
    </row>
    <row r="160" spans="1:14" ht="15" hidden="1" customHeight="1">
      <c r="A160" s="11"/>
      <c r="B160" s="49"/>
      <c r="C160" s="50">
        <f t="shared" si="33"/>
        <v>1383.7821200038532</v>
      </c>
      <c r="D160" s="51">
        <f t="shared" si="34"/>
        <v>467.49395946076129</v>
      </c>
      <c r="E160" s="52">
        <f t="shared" si="35"/>
        <v>450645.47716179537</v>
      </c>
      <c r="F160" s="52"/>
      <c r="G160" s="52"/>
      <c r="H160" s="52">
        <f t="shared" si="32"/>
        <v>92620.337395977098</v>
      </c>
      <c r="I160" s="94"/>
      <c r="J160" s="95"/>
      <c r="K160" s="33">
        <v>60000</v>
      </c>
      <c r="L160" s="35"/>
      <c r="M160" s="12"/>
      <c r="N160" s="8"/>
    </row>
    <row r="161" spans="1:14" ht="15" hidden="1" customHeight="1">
      <c r="A161" s="11"/>
      <c r="B161" s="52"/>
      <c r="C161" s="50">
        <f t="shared" si="33"/>
        <v>1389.4902212488689</v>
      </c>
      <c r="D161" s="51">
        <f t="shared" si="34"/>
        <v>469.42237204353688</v>
      </c>
      <c r="E161" s="52">
        <f t="shared" si="35"/>
        <v>452504.38975508779</v>
      </c>
      <c r="F161" s="52"/>
      <c r="G161" s="52"/>
      <c r="H161" s="52">
        <f t="shared" si="32"/>
        <v>93002.396287735508</v>
      </c>
      <c r="I161" s="94"/>
      <c r="J161" s="95"/>
      <c r="K161" s="33">
        <v>60000</v>
      </c>
      <c r="L161" s="35"/>
      <c r="M161" s="12"/>
      <c r="N161" s="8"/>
    </row>
    <row r="162" spans="1:14" ht="15" hidden="1" customHeight="1">
      <c r="A162" s="11"/>
      <c r="B162" s="49"/>
      <c r="C162" s="50">
        <f t="shared" si="33"/>
        <v>1395.2218684115205</v>
      </c>
      <c r="D162" s="51">
        <f t="shared" si="34"/>
        <v>471.35873932821647</v>
      </c>
      <c r="E162" s="52">
        <f t="shared" si="35"/>
        <v>454370.97036282753</v>
      </c>
      <c r="F162" s="52"/>
      <c r="G162" s="52"/>
      <c r="H162" s="52">
        <f t="shared" si="32"/>
        <v>93386.031172422416</v>
      </c>
      <c r="I162" s="94"/>
      <c r="J162" s="95"/>
      <c r="K162" s="33">
        <v>60000</v>
      </c>
      <c r="L162" s="35"/>
      <c r="M162" s="12"/>
      <c r="N162" s="8"/>
    </row>
    <row r="163" spans="1:14" ht="15" hidden="1" customHeight="1">
      <c r="A163" s="11"/>
      <c r="B163" s="49"/>
      <c r="C163" s="50">
        <f t="shared" si="33"/>
        <v>1400.977158618718</v>
      </c>
      <c r="D163" s="51">
        <f t="shared" si="34"/>
        <v>473.30309412794537</v>
      </c>
      <c r="E163" s="52">
        <f t="shared" si="35"/>
        <v>456245.25061557419</v>
      </c>
      <c r="F163" s="52"/>
      <c r="G163" s="52"/>
      <c r="H163" s="52">
        <f t="shared" si="32"/>
        <v>93771.248551008655</v>
      </c>
      <c r="I163" s="94"/>
      <c r="J163" s="95"/>
      <c r="K163" s="33">
        <v>60000</v>
      </c>
      <c r="L163" s="35"/>
      <c r="M163" s="12"/>
      <c r="N163" s="8"/>
    </row>
    <row r="164" spans="1:14" ht="15" hidden="1" customHeight="1">
      <c r="A164" s="11"/>
      <c r="B164" s="49"/>
      <c r="C164" s="50">
        <f t="shared" si="33"/>
        <v>1406.7561893980203</v>
      </c>
      <c r="D164" s="51">
        <f t="shared" si="34"/>
        <v>475.25546939122313</v>
      </c>
      <c r="E164" s="52">
        <f t="shared" si="35"/>
        <v>458127.26227436343</v>
      </c>
      <c r="F164" s="52"/>
      <c r="G164" s="52"/>
      <c r="H164" s="52">
        <f>(H163*H$29)/12+H163</f>
        <v>94158.054951281563</v>
      </c>
      <c r="I164" s="94"/>
      <c r="J164" s="95"/>
      <c r="K164" s="33">
        <v>60000</v>
      </c>
      <c r="L164" s="35"/>
      <c r="M164" s="12"/>
      <c r="N164" s="8"/>
    </row>
    <row r="165" spans="1:14" ht="20.100000000000001" customHeight="1" thickBot="1">
      <c r="A165" s="11"/>
      <c r="B165" s="49">
        <v>10</v>
      </c>
      <c r="C165" s="50">
        <f>C153+C154+C155+C156+C157+C158+C159+C160+C161+C162+C163+C164</f>
        <v>16474.507301222668</v>
      </c>
      <c r="D165" s="51">
        <f>D153+D154+D155+D156+D157+D158+D159+D160+D161+D162+D163+D164</f>
        <v>5565.7119260887412</v>
      </c>
      <c r="E165" s="52">
        <f>E164</f>
        <v>458127.26227436343</v>
      </c>
      <c r="F165" s="52">
        <f>(F152*L17)+F152</f>
        <v>740122.14245917206</v>
      </c>
      <c r="G165" s="52">
        <f>F165-E165</f>
        <v>281994.88018480863</v>
      </c>
      <c r="H165" s="52">
        <f>H164</f>
        <v>94158.054951281563</v>
      </c>
      <c r="I165" s="96" t="s">
        <v>25</v>
      </c>
      <c r="J165" s="97"/>
      <c r="K165" s="34">
        <v>9876</v>
      </c>
      <c r="L165" s="34"/>
      <c r="M165" s="12"/>
      <c r="N165" s="8"/>
    </row>
    <row r="166" spans="1:14" ht="15" hidden="1" customHeight="1">
      <c r="A166" s="11"/>
      <c r="B166" s="49"/>
      <c r="C166" s="50">
        <f t="shared" ref="C166:C177" si="36">(E165+L$14)*(I$27)/12</f>
        <v>1412.5590586792871</v>
      </c>
      <c r="D166" s="51">
        <f t="shared" ref="D166:D177" si="37">(E165+L$14)*(I$28)/12</f>
        <v>477.21589820246191</v>
      </c>
      <c r="E166" s="52">
        <f>C166+D166+L$14+E165+K178-L178</f>
        <v>469893.03723124519</v>
      </c>
      <c r="F166" s="52"/>
      <c r="G166" s="52"/>
      <c r="H166" s="52">
        <f>(H165*I$29)/12+H165-K178+L178</f>
        <v>84670.456927955602</v>
      </c>
      <c r="I166" s="94"/>
      <c r="J166" s="95"/>
      <c r="K166" s="33">
        <v>60000</v>
      </c>
      <c r="L166" s="35"/>
      <c r="M166" s="12"/>
      <c r="N166" s="8"/>
    </row>
    <row r="167" spans="1:14" ht="15" hidden="1" customHeight="1">
      <c r="A167" s="11"/>
      <c r="B167" s="49"/>
      <c r="C167" s="50">
        <f t="shared" si="36"/>
        <v>1448.8368647963391</v>
      </c>
      <c r="D167" s="51">
        <f t="shared" si="37"/>
        <v>489.47191378254712</v>
      </c>
      <c r="E167" s="52">
        <f t="shared" ref="E167:E177" si="38">C167+D167+L$14+E166</f>
        <v>471831.34600982408</v>
      </c>
      <c r="F167" s="52"/>
      <c r="G167" s="52"/>
      <c r="H167" s="52">
        <f t="shared" ref="H167:H189" si="39">(H166*I$29)/12+H166</f>
        <v>85019.722562783412</v>
      </c>
      <c r="I167" s="94"/>
      <c r="J167" s="95"/>
      <c r="K167" s="33">
        <v>60000</v>
      </c>
      <c r="L167" s="35"/>
      <c r="M167" s="12"/>
      <c r="N167" s="8"/>
    </row>
    <row r="168" spans="1:14" ht="15" hidden="1" customHeight="1">
      <c r="A168" s="11"/>
      <c r="B168" s="49"/>
      <c r="C168" s="50">
        <f t="shared" si="36"/>
        <v>1454.8133168636241</v>
      </c>
      <c r="D168" s="51">
        <f t="shared" si="37"/>
        <v>491.49098542690012</v>
      </c>
      <c r="E168" s="52">
        <f t="shared" si="38"/>
        <v>473777.65031211462</v>
      </c>
      <c r="F168" s="52"/>
      <c r="G168" s="52"/>
      <c r="H168" s="52">
        <f t="shared" si="39"/>
        <v>85370.428918354897</v>
      </c>
      <c r="I168" s="94"/>
      <c r="J168" s="95"/>
      <c r="K168" s="33">
        <v>60000</v>
      </c>
      <c r="L168" s="35"/>
      <c r="M168" s="12"/>
      <c r="N168" s="8"/>
    </row>
    <row r="169" spans="1:14" ht="15" hidden="1" customHeight="1">
      <c r="A169" s="11"/>
      <c r="B169" s="49"/>
      <c r="C169" s="50">
        <f t="shared" si="36"/>
        <v>1460.8144217956867</v>
      </c>
      <c r="D169" s="51">
        <f t="shared" si="37"/>
        <v>493.51838574178606</v>
      </c>
      <c r="E169" s="52">
        <f t="shared" si="38"/>
        <v>475731.98311965208</v>
      </c>
      <c r="F169" s="52"/>
      <c r="G169" s="52"/>
      <c r="H169" s="52">
        <f t="shared" si="39"/>
        <v>85722.581937643117</v>
      </c>
      <c r="I169" s="94"/>
      <c r="J169" s="95"/>
      <c r="K169" s="33">
        <v>60000</v>
      </c>
      <c r="L169" s="35"/>
      <c r="M169" s="12"/>
      <c r="N169" s="8"/>
    </row>
    <row r="170" spans="1:14" ht="15" hidden="1" customHeight="1">
      <c r="A170" s="11"/>
      <c r="B170" s="49"/>
      <c r="C170" s="50">
        <f t="shared" si="36"/>
        <v>1466.8402812855938</v>
      </c>
      <c r="D170" s="51">
        <f t="shared" si="37"/>
        <v>495.55414908297098</v>
      </c>
      <c r="E170" s="52">
        <f t="shared" si="38"/>
        <v>477694.37755002064</v>
      </c>
      <c r="F170" s="52"/>
      <c r="G170" s="52"/>
      <c r="H170" s="52">
        <f t="shared" si="39"/>
        <v>86076.187588135901</v>
      </c>
      <c r="I170" s="94"/>
      <c r="J170" s="95"/>
      <c r="K170" s="33">
        <v>60000</v>
      </c>
      <c r="L170" s="35"/>
      <c r="M170" s="12"/>
      <c r="N170" s="8"/>
    </row>
    <row r="171" spans="1:14" ht="15" hidden="1" customHeight="1">
      <c r="A171" s="11"/>
      <c r="B171" s="49"/>
      <c r="C171" s="50">
        <f t="shared" si="36"/>
        <v>1472.8909974458968</v>
      </c>
      <c r="D171" s="51">
        <f t="shared" si="37"/>
        <v>497.59830994793816</v>
      </c>
      <c r="E171" s="52">
        <f t="shared" si="38"/>
        <v>479664.86685741448</v>
      </c>
      <c r="F171" s="52"/>
      <c r="G171" s="52"/>
      <c r="H171" s="52">
        <f t="shared" si="39"/>
        <v>86431.251861936966</v>
      </c>
      <c r="I171" s="94"/>
      <c r="J171" s="95"/>
      <c r="K171" s="33">
        <v>60000</v>
      </c>
      <c r="L171" s="35"/>
      <c r="M171" s="12"/>
      <c r="N171" s="8"/>
    </row>
    <row r="172" spans="1:14" ht="15" hidden="1" customHeight="1">
      <c r="A172" s="11"/>
      <c r="B172" s="49"/>
      <c r="C172" s="50">
        <f t="shared" si="36"/>
        <v>1478.9666728103612</v>
      </c>
      <c r="D172" s="51">
        <f t="shared" si="37"/>
        <v>499.65090297647345</v>
      </c>
      <c r="E172" s="52">
        <f t="shared" si="38"/>
        <v>481643.48443320132</v>
      </c>
      <c r="F172" s="52"/>
      <c r="G172" s="52"/>
      <c r="H172" s="52">
        <f t="shared" si="39"/>
        <v>86787.780775867461</v>
      </c>
      <c r="I172" s="94"/>
      <c r="J172" s="95"/>
      <c r="K172" s="33">
        <v>60000</v>
      </c>
      <c r="L172" s="35"/>
      <c r="M172" s="12"/>
      <c r="N172" s="8"/>
    </row>
    <row r="173" spans="1:14" ht="15" hidden="1" customHeight="1">
      <c r="A173" s="11"/>
      <c r="B173" s="49"/>
      <c r="C173" s="50">
        <f t="shared" si="36"/>
        <v>1485.0674103357039</v>
      </c>
      <c r="D173" s="51">
        <f t="shared" si="37"/>
        <v>501.71196295125145</v>
      </c>
      <c r="E173" s="52">
        <f t="shared" si="38"/>
        <v>483630.26380648825</v>
      </c>
      <c r="F173" s="52"/>
      <c r="G173" s="52"/>
      <c r="H173" s="52">
        <f t="shared" si="39"/>
        <v>87145.780371567918</v>
      </c>
      <c r="I173" s="94"/>
      <c r="J173" s="95"/>
      <c r="K173" s="33">
        <v>60000</v>
      </c>
      <c r="L173" s="35"/>
      <c r="M173" s="12"/>
      <c r="N173" s="8"/>
    </row>
    <row r="174" spans="1:14" ht="15" hidden="1" customHeight="1">
      <c r="A174" s="11"/>
      <c r="B174" s="52"/>
      <c r="C174" s="50">
        <f t="shared" si="36"/>
        <v>1491.1933134033388</v>
      </c>
      <c r="D174" s="51">
        <f t="shared" si="37"/>
        <v>503.78152479842532</v>
      </c>
      <c r="E174" s="52">
        <f t="shared" si="38"/>
        <v>485625.23864469002</v>
      </c>
      <c r="F174" s="52"/>
      <c r="G174" s="52"/>
      <c r="H174" s="52">
        <f t="shared" si="39"/>
        <v>87505.256715600641</v>
      </c>
      <c r="I174" s="94"/>
      <c r="J174" s="95"/>
      <c r="K174" s="33">
        <v>60000</v>
      </c>
      <c r="L174" s="35"/>
      <c r="M174" s="12"/>
      <c r="N174" s="8"/>
    </row>
    <row r="175" spans="1:14" ht="15" hidden="1" customHeight="1">
      <c r="A175" s="11"/>
      <c r="B175" s="49"/>
      <c r="C175" s="50">
        <f t="shared" si="36"/>
        <v>1497.3444858211276</v>
      </c>
      <c r="D175" s="51">
        <f t="shared" si="37"/>
        <v>505.85962358821877</v>
      </c>
      <c r="E175" s="52">
        <f t="shared" si="38"/>
        <v>487628.44275409938</v>
      </c>
      <c r="F175" s="52"/>
      <c r="G175" s="52"/>
      <c r="H175" s="52">
        <f t="shared" si="39"/>
        <v>87866.215899552495</v>
      </c>
      <c r="I175" s="94"/>
      <c r="J175" s="95"/>
      <c r="K175" s="33">
        <v>60000</v>
      </c>
      <c r="L175" s="35"/>
      <c r="M175" s="12"/>
      <c r="N175" s="8"/>
    </row>
    <row r="176" spans="1:14" ht="15" hidden="1" customHeight="1">
      <c r="A176" s="11"/>
      <c r="B176" s="49"/>
      <c r="C176" s="50">
        <f t="shared" si="36"/>
        <v>1503.5210318251395</v>
      </c>
      <c r="D176" s="51">
        <f t="shared" si="37"/>
        <v>507.94629453552017</v>
      </c>
      <c r="E176" s="52">
        <f t="shared" si="38"/>
        <v>489639.91008046002</v>
      </c>
      <c r="F176" s="52"/>
      <c r="G176" s="52"/>
      <c r="H176" s="52">
        <f t="shared" si="39"/>
        <v>88228.664040138145</v>
      </c>
      <c r="I176" s="94"/>
      <c r="J176" s="95"/>
      <c r="K176" s="33">
        <v>60000</v>
      </c>
      <c r="L176" s="35"/>
      <c r="M176" s="12"/>
      <c r="N176" s="8"/>
    </row>
    <row r="177" spans="1:14" ht="15" hidden="1" customHeight="1">
      <c r="A177" s="11"/>
      <c r="B177" s="49"/>
      <c r="C177" s="50">
        <f t="shared" si="36"/>
        <v>1509.7230560814185</v>
      </c>
      <c r="D177" s="51">
        <f t="shared" si="37"/>
        <v>510.04157300047922</v>
      </c>
      <c r="E177" s="52">
        <f t="shared" si="38"/>
        <v>491659.6747095419</v>
      </c>
      <c r="F177" s="52"/>
      <c r="G177" s="52"/>
      <c r="H177" s="52">
        <f t="shared" si="39"/>
        <v>88592.607279303716</v>
      </c>
      <c r="I177" s="94"/>
      <c r="J177" s="95"/>
      <c r="K177" s="33">
        <v>60000</v>
      </c>
      <c r="L177" s="35"/>
      <c r="M177" s="12"/>
      <c r="N177" s="8"/>
    </row>
    <row r="178" spans="1:14" ht="20.100000000000001" customHeight="1" thickBot="1">
      <c r="A178" s="11"/>
      <c r="B178" s="49">
        <v>11</v>
      </c>
      <c r="C178" s="50">
        <f>C166+C167+C168+C169+C170+C171+C172+C173+C174+C175+C176+C177</f>
        <v>17682.570911143517</v>
      </c>
      <c r="D178" s="51">
        <f>D166+D167+D168+D169+D170+D171+D172+D173+D174+D175+D176+D177</f>
        <v>5973.8415240349714</v>
      </c>
      <c r="E178" s="52">
        <f>E177</f>
        <v>491659.6747095419</v>
      </c>
      <c r="F178" s="52">
        <f>(F165*L17)+F165</f>
        <v>769727.02815753897</v>
      </c>
      <c r="G178" s="52">
        <f>F178-E178</f>
        <v>278067.35344799707</v>
      </c>
      <c r="H178" s="52">
        <f>H177</f>
        <v>88592.607279303716</v>
      </c>
      <c r="I178" s="96" t="s">
        <v>26</v>
      </c>
      <c r="J178" s="97"/>
      <c r="K178" s="34">
        <v>9876</v>
      </c>
      <c r="L178" s="34"/>
      <c r="M178" s="12"/>
      <c r="N178" s="8"/>
    </row>
    <row r="179" spans="1:14" ht="15" hidden="1" customHeight="1">
      <c r="A179" s="11"/>
      <c r="B179" s="49"/>
      <c r="C179" s="50">
        <f t="shared" ref="C179:C190" si="40">(E178+L$14)*(I$27)/12</f>
        <v>1515.9506636877541</v>
      </c>
      <c r="D179" s="51">
        <f t="shared" ref="D179:D190" si="41">(E178+L$14)*(I$28)/12</f>
        <v>512.14549448910623</v>
      </c>
      <c r="E179" s="52">
        <f>C179+D179+L$14+E178+K191-L191</f>
        <v>503563.77086771873</v>
      </c>
      <c r="F179" s="52"/>
      <c r="G179" s="52"/>
      <c r="H179" s="52">
        <f>(H178*I$29)/12+H178-K191+L191</f>
        <v>79082.051784330848</v>
      </c>
      <c r="I179" s="94"/>
      <c r="J179" s="95"/>
      <c r="K179" s="33">
        <v>60000</v>
      </c>
      <c r="L179" s="35"/>
      <c r="M179" s="12"/>
      <c r="N179" s="8"/>
    </row>
    <row r="180" spans="1:14" ht="15" hidden="1" customHeight="1">
      <c r="A180" s="11"/>
      <c r="B180" s="49"/>
      <c r="C180" s="50">
        <f t="shared" si="40"/>
        <v>1552.6549601754659</v>
      </c>
      <c r="D180" s="51">
        <f t="shared" si="41"/>
        <v>524.54559465387376</v>
      </c>
      <c r="E180" s="52">
        <f t="shared" ref="E180:E190" si="42">C180+D180+L$14+E179</f>
        <v>505640.97142254806</v>
      </c>
      <c r="F180" s="52"/>
      <c r="G180" s="52"/>
      <c r="H180" s="52">
        <f t="shared" si="39"/>
        <v>79408.265247941206</v>
      </c>
      <c r="I180" s="94"/>
      <c r="J180" s="95"/>
      <c r="K180" s="33">
        <v>60000</v>
      </c>
      <c r="L180" s="35"/>
      <c r="M180" s="12"/>
      <c r="N180" s="8"/>
    </row>
    <row r="181" spans="1:14" ht="15" hidden="1" customHeight="1">
      <c r="A181" s="11"/>
      <c r="B181" s="49"/>
      <c r="C181" s="50">
        <f t="shared" si="40"/>
        <v>1559.0596618861898</v>
      </c>
      <c r="D181" s="51">
        <f t="shared" si="41"/>
        <v>526.70934523182098</v>
      </c>
      <c r="E181" s="52">
        <f t="shared" si="42"/>
        <v>507726.74042966607</v>
      </c>
      <c r="F181" s="52"/>
      <c r="G181" s="52"/>
      <c r="H181" s="52">
        <f t="shared" si="39"/>
        <v>79735.824342088963</v>
      </c>
      <c r="I181" s="94"/>
      <c r="J181" s="95"/>
      <c r="K181" s="33">
        <v>60000</v>
      </c>
      <c r="L181" s="35"/>
      <c r="M181" s="12"/>
      <c r="N181" s="8"/>
    </row>
    <row r="182" spans="1:14" ht="15" hidden="1" customHeight="1">
      <c r="A182" s="11"/>
      <c r="B182" s="49"/>
      <c r="C182" s="50">
        <f t="shared" si="40"/>
        <v>1565.4907829914703</v>
      </c>
      <c r="D182" s="51">
        <f t="shared" si="41"/>
        <v>528.88202128090222</v>
      </c>
      <c r="E182" s="52">
        <f t="shared" si="42"/>
        <v>509821.11323393846</v>
      </c>
      <c r="F182" s="52"/>
      <c r="G182" s="52"/>
      <c r="H182" s="52">
        <f t="shared" si="39"/>
        <v>80064.734617500086</v>
      </c>
      <c r="I182" s="94"/>
      <c r="J182" s="95"/>
      <c r="K182" s="33">
        <v>60000</v>
      </c>
      <c r="L182" s="35"/>
      <c r="M182" s="12"/>
      <c r="N182" s="8"/>
    </row>
    <row r="183" spans="1:14" ht="15" hidden="1" customHeight="1">
      <c r="A183" s="11"/>
      <c r="B183" s="49"/>
      <c r="C183" s="50">
        <f t="shared" si="40"/>
        <v>1571.9484324713103</v>
      </c>
      <c r="D183" s="51">
        <f t="shared" si="41"/>
        <v>531.06365961868596</v>
      </c>
      <c r="E183" s="52">
        <f t="shared" si="42"/>
        <v>511924.12532602844</v>
      </c>
      <c r="F183" s="52"/>
      <c r="G183" s="52"/>
      <c r="H183" s="52">
        <f t="shared" si="39"/>
        <v>80395.001647797268</v>
      </c>
      <c r="I183" s="94"/>
      <c r="J183" s="95"/>
      <c r="K183" s="33">
        <v>60000</v>
      </c>
      <c r="L183" s="35"/>
      <c r="M183" s="12"/>
      <c r="N183" s="8"/>
    </row>
    <row r="184" spans="1:14" ht="15" hidden="1" customHeight="1">
      <c r="A184" s="11"/>
      <c r="B184" s="49"/>
      <c r="C184" s="50">
        <f t="shared" si="40"/>
        <v>1578.4327197552541</v>
      </c>
      <c r="D184" s="51">
        <f t="shared" si="41"/>
        <v>533.25429721461296</v>
      </c>
      <c r="E184" s="52">
        <f t="shared" si="42"/>
        <v>514035.81234299834</v>
      </c>
      <c r="F184" s="52"/>
      <c r="G184" s="52"/>
      <c r="H184" s="52">
        <f t="shared" si="39"/>
        <v>80726.631029594428</v>
      </c>
      <c r="I184" s="94"/>
      <c r="J184" s="95"/>
      <c r="K184" s="33">
        <v>60000</v>
      </c>
      <c r="L184" s="35"/>
      <c r="M184" s="12"/>
      <c r="N184" s="8"/>
    </row>
    <row r="185" spans="1:14" ht="15" hidden="1" customHeight="1">
      <c r="A185" s="11"/>
      <c r="B185" s="49"/>
      <c r="C185" s="50">
        <f t="shared" si="40"/>
        <v>1584.9437547242449</v>
      </c>
      <c r="D185" s="51">
        <f t="shared" si="41"/>
        <v>535.45397119062329</v>
      </c>
      <c r="E185" s="52">
        <f t="shared" si="42"/>
        <v>516156.21006891323</v>
      </c>
      <c r="F185" s="52"/>
      <c r="G185" s="52"/>
      <c r="H185" s="52">
        <f t="shared" si="39"/>
        <v>81059.628382591502</v>
      </c>
      <c r="I185" s="94"/>
      <c r="J185" s="95"/>
      <c r="K185" s="33">
        <v>60000</v>
      </c>
      <c r="L185" s="35"/>
      <c r="M185" s="12"/>
      <c r="N185" s="8"/>
    </row>
    <row r="186" spans="1:14" ht="15" hidden="1" customHeight="1">
      <c r="A186" s="11"/>
      <c r="B186" s="49"/>
      <c r="C186" s="50">
        <f t="shared" si="40"/>
        <v>1591.4816477124823</v>
      </c>
      <c r="D186" s="51">
        <f t="shared" si="41"/>
        <v>537.66271882178467</v>
      </c>
      <c r="E186" s="52">
        <f t="shared" si="42"/>
        <v>518285.35443544749</v>
      </c>
      <c r="F186" s="52"/>
      <c r="G186" s="52"/>
      <c r="H186" s="52">
        <f t="shared" si="39"/>
        <v>81393.999349669684</v>
      </c>
      <c r="I186" s="94"/>
      <c r="J186" s="95"/>
      <c r="K186" s="33">
        <v>60000</v>
      </c>
      <c r="L186" s="35"/>
      <c r="M186" s="12"/>
      <c r="N186" s="8"/>
    </row>
    <row r="187" spans="1:14" ht="15" hidden="1" customHeight="1">
      <c r="A187" s="11"/>
      <c r="B187" s="52"/>
      <c r="C187" s="50">
        <f t="shared" si="40"/>
        <v>1598.0465095092961</v>
      </c>
      <c r="D187" s="51">
        <f t="shared" si="41"/>
        <v>539.88057753692453</v>
      </c>
      <c r="E187" s="52">
        <f t="shared" si="42"/>
        <v>520423.28152249369</v>
      </c>
      <c r="F187" s="52"/>
      <c r="G187" s="52"/>
      <c r="H187" s="52">
        <f t="shared" si="39"/>
        <v>81729.749596987065</v>
      </c>
      <c r="I187" s="94"/>
      <c r="J187" s="95"/>
      <c r="K187" s="33">
        <v>60000</v>
      </c>
      <c r="L187" s="35"/>
      <c r="M187" s="12"/>
      <c r="N187" s="8"/>
    </row>
    <row r="188" spans="1:14" ht="15" hidden="1" customHeight="1">
      <c r="A188" s="11"/>
      <c r="B188" s="49"/>
      <c r="C188" s="50">
        <f t="shared" si="40"/>
        <v>1604.6384513610221</v>
      </c>
      <c r="D188" s="51">
        <f t="shared" si="41"/>
        <v>542.10758491926424</v>
      </c>
      <c r="E188" s="52">
        <f t="shared" si="42"/>
        <v>522570.02755877399</v>
      </c>
      <c r="F188" s="52"/>
      <c r="G188" s="52"/>
      <c r="H188" s="52">
        <f t="shared" si="39"/>
        <v>82066.884814074641</v>
      </c>
      <c r="I188" s="94"/>
      <c r="J188" s="95"/>
      <c r="K188" s="33">
        <v>60000</v>
      </c>
      <c r="L188" s="35"/>
      <c r="M188" s="12"/>
      <c r="N188" s="8"/>
    </row>
    <row r="189" spans="1:14" ht="15" hidden="1" customHeight="1">
      <c r="A189" s="11"/>
      <c r="B189" s="49"/>
      <c r="C189" s="50">
        <f t="shared" si="40"/>
        <v>1611.2575849728864</v>
      </c>
      <c r="D189" s="51">
        <f t="shared" si="41"/>
        <v>544.34377870705623</v>
      </c>
      <c r="E189" s="52">
        <f t="shared" si="42"/>
        <v>524725.62892245397</v>
      </c>
      <c r="F189" s="52"/>
      <c r="G189" s="52"/>
      <c r="H189" s="52">
        <f t="shared" si="39"/>
        <v>82405.410713932695</v>
      </c>
      <c r="I189" s="94"/>
      <c r="J189" s="95"/>
      <c r="K189" s="33">
        <v>60000</v>
      </c>
      <c r="L189" s="35"/>
      <c r="M189" s="12"/>
      <c r="N189" s="8"/>
    </row>
    <row r="190" spans="1:14" ht="15" hidden="1" customHeight="1">
      <c r="A190" s="11"/>
      <c r="B190" s="49"/>
      <c r="C190" s="50">
        <f t="shared" si="40"/>
        <v>1617.9040225108995</v>
      </c>
      <c r="D190" s="51">
        <f t="shared" si="41"/>
        <v>546.58919679422286</v>
      </c>
      <c r="E190" s="52">
        <f t="shared" si="42"/>
        <v>526890.12214175914</v>
      </c>
      <c r="F190" s="52"/>
      <c r="G190" s="52"/>
      <c r="H190" s="52">
        <f>(H189*I$29)/12+H189</f>
        <v>82745.333033127667</v>
      </c>
      <c r="I190" s="94"/>
      <c r="J190" s="95"/>
      <c r="K190" s="33">
        <v>60000</v>
      </c>
      <c r="L190" s="35"/>
      <c r="M190" s="12"/>
      <c r="N190" s="8"/>
    </row>
    <row r="191" spans="1:14" ht="20.100000000000001" customHeight="1" thickBot="1">
      <c r="A191" s="11"/>
      <c r="B191" s="49">
        <v>12</v>
      </c>
      <c r="C191" s="50">
        <f>C179+C180+C181+C182+C183+C184+C185+C186+C187+C188+C189+C190</f>
        <v>18951.809191758275</v>
      </c>
      <c r="D191" s="51">
        <f>D179+D180+D181+D182+D183+D184+D185+D186+D187+D188+D189+D190</f>
        <v>6402.6382404588776</v>
      </c>
      <c r="E191" s="52">
        <f>E190</f>
        <v>526890.12214175914</v>
      </c>
      <c r="F191" s="52">
        <f>(F178*L17)+F178</f>
        <v>800516.10928384052</v>
      </c>
      <c r="G191" s="52">
        <f>F191-E191</f>
        <v>273625.98714208137</v>
      </c>
      <c r="H191" s="52">
        <f>H190</f>
        <v>82745.333033127667</v>
      </c>
      <c r="I191" s="96" t="s">
        <v>27</v>
      </c>
      <c r="J191" s="97"/>
      <c r="K191" s="34">
        <v>9876</v>
      </c>
      <c r="L191" s="34"/>
      <c r="M191" s="12"/>
      <c r="N191" s="8"/>
    </row>
    <row r="192" spans="1:14" ht="15" hidden="1" customHeight="1">
      <c r="A192" s="11"/>
      <c r="B192" s="49"/>
      <c r="C192" s="50">
        <f t="shared" ref="C192:C203" si="43">(E191+L$14)*(J$27)/12</f>
        <v>1624.5778766037574</v>
      </c>
      <c r="D192" s="51">
        <f t="shared" ref="D192:D203" si="44">(E191+L$14)*(J$28)/12</f>
        <v>548.84387723099917</v>
      </c>
      <c r="E192" s="52">
        <f>C192+D192+L$14+E191+K204-L204</f>
        <v>538939.54389559384</v>
      </c>
      <c r="F192" s="52"/>
      <c r="G192" s="52"/>
      <c r="H192" s="52">
        <f>(H191*J$29)/12+H191-K204+L204</f>
        <v>73210.657531889316</v>
      </c>
      <c r="I192" s="94"/>
      <c r="J192" s="95"/>
      <c r="K192" s="33">
        <v>60000</v>
      </c>
      <c r="L192" s="35"/>
      <c r="M192" s="12"/>
      <c r="N192" s="8"/>
    </row>
    <row r="193" spans="1:14" ht="15" hidden="1" customHeight="1">
      <c r="A193" s="11"/>
      <c r="B193" s="49"/>
      <c r="C193" s="50">
        <f t="shared" si="43"/>
        <v>1661.7302603447476</v>
      </c>
      <c r="D193" s="51">
        <f t="shared" si="44"/>
        <v>561.39535822457697</v>
      </c>
      <c r="E193" s="52">
        <f t="shared" ref="E193:E203" si="45">C193+D193+L$14+E192</f>
        <v>541162.66951416316</v>
      </c>
      <c r="F193" s="52"/>
      <c r="G193" s="52"/>
      <c r="H193" s="52">
        <f t="shared" ref="H193:H241" si="46">(H192*J$29)/12+H192</f>
        <v>73512.65149420836</v>
      </c>
      <c r="I193" s="94"/>
      <c r="J193" s="95"/>
      <c r="K193" s="33">
        <v>60000</v>
      </c>
      <c r="L193" s="35"/>
      <c r="M193" s="12"/>
      <c r="N193" s="8"/>
    </row>
    <row r="194" spans="1:14" ht="15" hidden="1" customHeight="1">
      <c r="A194" s="11"/>
      <c r="B194" s="49"/>
      <c r="C194" s="50">
        <f t="shared" si="43"/>
        <v>1668.5848976686696</v>
      </c>
      <c r="D194" s="51">
        <f t="shared" si="44"/>
        <v>563.71111407725334</v>
      </c>
      <c r="E194" s="52">
        <f t="shared" si="45"/>
        <v>543394.96552590909</v>
      </c>
      <c r="F194" s="52"/>
      <c r="G194" s="52"/>
      <c r="H194" s="52">
        <f t="shared" si="46"/>
        <v>73815.891181621962</v>
      </c>
      <c r="I194" s="94"/>
      <c r="J194" s="95"/>
      <c r="K194" s="33">
        <v>60000</v>
      </c>
      <c r="L194" s="35"/>
      <c r="M194" s="12"/>
      <c r="N194" s="8"/>
    </row>
    <row r="195" spans="1:14" ht="15" hidden="1" customHeight="1">
      <c r="A195" s="11"/>
      <c r="B195" s="49"/>
      <c r="C195" s="50">
        <f t="shared" si="43"/>
        <v>1675.467810371553</v>
      </c>
      <c r="D195" s="51">
        <f t="shared" si="44"/>
        <v>566.03642242282206</v>
      </c>
      <c r="E195" s="52">
        <f t="shared" si="45"/>
        <v>545636.46975870349</v>
      </c>
      <c r="F195" s="52"/>
      <c r="G195" s="52"/>
      <c r="H195" s="52">
        <f t="shared" si="46"/>
        <v>74120.381732746158</v>
      </c>
      <c r="I195" s="94"/>
      <c r="J195" s="95"/>
      <c r="K195" s="33">
        <v>60000</v>
      </c>
      <c r="L195" s="35"/>
      <c r="M195" s="12"/>
      <c r="N195" s="8"/>
    </row>
    <row r="196" spans="1:14" ht="15" hidden="1" customHeight="1">
      <c r="A196" s="11"/>
      <c r="B196" s="49"/>
      <c r="C196" s="50">
        <f t="shared" si="43"/>
        <v>1682.3791150893358</v>
      </c>
      <c r="D196" s="51">
        <f t="shared" si="44"/>
        <v>568.37132266531614</v>
      </c>
      <c r="E196" s="52">
        <f t="shared" si="45"/>
        <v>547887.22019645816</v>
      </c>
      <c r="F196" s="52"/>
      <c r="G196" s="52"/>
      <c r="H196" s="52">
        <f t="shared" si="46"/>
        <v>74426.128307393737</v>
      </c>
      <c r="I196" s="94"/>
      <c r="J196" s="95"/>
      <c r="K196" s="33">
        <v>60000</v>
      </c>
      <c r="L196" s="35"/>
      <c r="M196" s="12"/>
      <c r="N196" s="8"/>
    </row>
    <row r="197" spans="1:14" ht="15" hidden="1" customHeight="1">
      <c r="A197" s="11"/>
      <c r="B197" s="49"/>
      <c r="C197" s="50">
        <f t="shared" si="43"/>
        <v>1689.3189289390793</v>
      </c>
      <c r="D197" s="51">
        <f t="shared" si="44"/>
        <v>570.71585437131068</v>
      </c>
      <c r="E197" s="52">
        <f t="shared" si="45"/>
        <v>550147.25497976854</v>
      </c>
      <c r="F197" s="52"/>
      <c r="G197" s="52"/>
      <c r="H197" s="52">
        <f t="shared" si="46"/>
        <v>74733.136086661732</v>
      </c>
      <c r="I197" s="94"/>
      <c r="J197" s="95"/>
      <c r="K197" s="33">
        <v>60000</v>
      </c>
      <c r="L197" s="35"/>
      <c r="M197" s="12"/>
      <c r="N197" s="8"/>
    </row>
    <row r="198" spans="1:14" ht="15" hidden="1" customHeight="1">
      <c r="A198" s="11"/>
      <c r="B198" s="49"/>
      <c r="C198" s="50">
        <f t="shared" si="43"/>
        <v>1696.2873695209528</v>
      </c>
      <c r="D198" s="51">
        <f t="shared" si="44"/>
        <v>573.0700572705922</v>
      </c>
      <c r="E198" s="52">
        <f t="shared" si="45"/>
        <v>552416.6124065601</v>
      </c>
      <c r="F198" s="52"/>
      <c r="G198" s="52"/>
      <c r="H198" s="52">
        <f t="shared" si="46"/>
        <v>75041.41027301921</v>
      </c>
      <c r="I198" s="94"/>
      <c r="J198" s="95"/>
      <c r="K198" s="33">
        <v>60000</v>
      </c>
      <c r="L198" s="35"/>
      <c r="M198" s="12"/>
      <c r="N198" s="8"/>
    </row>
    <row r="199" spans="1:14" ht="15" hidden="1" customHeight="1">
      <c r="A199" s="11"/>
      <c r="B199" s="49"/>
      <c r="C199" s="50">
        <f t="shared" si="43"/>
        <v>1703.2845549202268</v>
      </c>
      <c r="D199" s="51">
        <f t="shared" si="44"/>
        <v>575.4339712568335</v>
      </c>
      <c r="E199" s="52">
        <f t="shared" si="45"/>
        <v>554695.33093273721</v>
      </c>
      <c r="F199" s="52"/>
      <c r="G199" s="52"/>
      <c r="H199" s="52">
        <f t="shared" si="46"/>
        <v>75350.956090395412</v>
      </c>
      <c r="I199" s="94"/>
      <c r="J199" s="95"/>
      <c r="K199" s="33">
        <v>60000</v>
      </c>
      <c r="L199" s="35"/>
      <c r="M199" s="12"/>
      <c r="N199" s="8"/>
    </row>
    <row r="200" spans="1:14" ht="15" hidden="1" customHeight="1">
      <c r="A200" s="11"/>
      <c r="B200" s="49"/>
      <c r="C200" s="50">
        <f t="shared" si="43"/>
        <v>1710.310603709273</v>
      </c>
      <c r="D200" s="51">
        <f t="shared" si="44"/>
        <v>577.80763638826795</v>
      </c>
      <c r="E200" s="52">
        <f t="shared" si="45"/>
        <v>556983.44917283475</v>
      </c>
      <c r="F200" s="52"/>
      <c r="G200" s="52"/>
      <c r="H200" s="52">
        <f t="shared" si="46"/>
        <v>75661.778784268288</v>
      </c>
      <c r="I200" s="94"/>
      <c r="J200" s="95"/>
      <c r="K200" s="33">
        <v>60000</v>
      </c>
      <c r="L200" s="35"/>
      <c r="M200" s="12"/>
      <c r="N200" s="8"/>
    </row>
    <row r="201" spans="1:14" ht="15" hidden="1" customHeight="1">
      <c r="A201" s="11"/>
      <c r="B201" s="49"/>
      <c r="C201" s="50">
        <f t="shared" si="43"/>
        <v>1717.3656349495739</v>
      </c>
      <c r="D201" s="51">
        <f t="shared" si="44"/>
        <v>580.19109288836955</v>
      </c>
      <c r="E201" s="52">
        <f t="shared" si="45"/>
        <v>559281.00590067264</v>
      </c>
      <c r="F201" s="52"/>
      <c r="G201" s="52"/>
      <c r="H201" s="52">
        <f t="shared" si="46"/>
        <v>75973.883621753397</v>
      </c>
      <c r="I201" s="94"/>
      <c r="J201" s="95"/>
      <c r="K201" s="33">
        <v>60000</v>
      </c>
      <c r="L201" s="35"/>
      <c r="M201" s="12"/>
      <c r="N201" s="8"/>
    </row>
    <row r="202" spans="1:14" ht="15" hidden="1" customHeight="1">
      <c r="A202" s="11"/>
      <c r="B202" s="49"/>
      <c r="C202" s="50">
        <f t="shared" si="43"/>
        <v>1724.4497681937407</v>
      </c>
      <c r="D202" s="51">
        <f t="shared" si="44"/>
        <v>582.58438114653404</v>
      </c>
      <c r="E202" s="52">
        <f t="shared" si="45"/>
        <v>561588.04005001287</v>
      </c>
      <c r="F202" s="52"/>
      <c r="G202" s="52"/>
      <c r="H202" s="52">
        <f t="shared" si="46"/>
        <v>76287.275891693134</v>
      </c>
      <c r="I202" s="94"/>
      <c r="J202" s="95"/>
      <c r="K202" s="33">
        <v>60000</v>
      </c>
      <c r="L202" s="35"/>
      <c r="M202" s="12"/>
      <c r="N202" s="8"/>
    </row>
    <row r="203" spans="1:14" ht="15" hidden="1" customHeight="1">
      <c r="A203" s="11"/>
      <c r="B203" s="49"/>
      <c r="C203" s="50">
        <f t="shared" si="43"/>
        <v>1731.5631234875398</v>
      </c>
      <c r="D203" s="51">
        <f t="shared" si="44"/>
        <v>584.98754171876351</v>
      </c>
      <c r="E203" s="52">
        <f t="shared" si="45"/>
        <v>563904.59071521915</v>
      </c>
      <c r="F203" s="52"/>
      <c r="G203" s="52"/>
      <c r="H203" s="52">
        <f t="shared" si="46"/>
        <v>76601.960904746375</v>
      </c>
      <c r="I203" s="94"/>
      <c r="J203" s="95"/>
      <c r="K203" s="33">
        <v>60000</v>
      </c>
      <c r="L203" s="35"/>
      <c r="M203" s="12"/>
      <c r="N203" s="8"/>
    </row>
    <row r="204" spans="1:14" ht="20.100000000000001" customHeight="1" thickBot="1">
      <c r="A204" s="11"/>
      <c r="B204" s="49">
        <v>13</v>
      </c>
      <c r="C204" s="50">
        <f>C192+C193+C194+C195+C196+C197+C198+C199+C200+C201+C202+C203</f>
        <v>20285.319943798448</v>
      </c>
      <c r="D204" s="51">
        <f>D192+D193+D194+D195+D196+D197+D198+D199+D200+D201+D202+D203</f>
        <v>6853.1486296616395</v>
      </c>
      <c r="E204" s="52">
        <f>E203</f>
        <v>563904.59071521915</v>
      </c>
      <c r="F204" s="52">
        <f>(F191*L17)+F191</f>
        <v>832536.75365519419</v>
      </c>
      <c r="G204" s="52">
        <f>F204-E204</f>
        <v>268632.16293997504</v>
      </c>
      <c r="H204" s="52">
        <f>H203</f>
        <v>76601.960904746375</v>
      </c>
      <c r="I204" s="96" t="s">
        <v>28</v>
      </c>
      <c r="J204" s="97"/>
      <c r="K204" s="34">
        <v>9876</v>
      </c>
      <c r="L204" s="34"/>
      <c r="M204" s="12"/>
      <c r="N204" s="8"/>
    </row>
    <row r="205" spans="1:14" ht="15" hidden="1" customHeight="1">
      <c r="A205" s="11"/>
      <c r="B205" s="49"/>
      <c r="C205" s="50">
        <f t="shared" ref="C205:C216" si="47">(E204+L$14)*(J$27)/12</f>
        <v>1738.7058213719256</v>
      </c>
      <c r="D205" s="51">
        <f t="shared" ref="D205:D216" si="48">(E204+L$14)*(J$28)/12</f>
        <v>587.4006153283533</v>
      </c>
      <c r="E205" s="52">
        <f>C205+D205+L$14+E204+K217-L217</f>
        <v>576106.69715191948</v>
      </c>
      <c r="F205" s="52"/>
      <c r="G205" s="52"/>
      <c r="H205" s="52">
        <f>(H204*J$29)/12+H204-K217+L217</f>
        <v>67041.94399347846</v>
      </c>
      <c r="I205" s="94"/>
      <c r="J205" s="95"/>
      <c r="K205" s="33">
        <v>60000</v>
      </c>
      <c r="L205" s="35"/>
      <c r="M205" s="12"/>
      <c r="N205" s="8"/>
    </row>
    <row r="206" spans="1:14" ht="15" hidden="1" customHeight="1">
      <c r="A206" s="11"/>
      <c r="B206" s="49"/>
      <c r="C206" s="50">
        <f t="shared" si="47"/>
        <v>1776.328982885085</v>
      </c>
      <c r="D206" s="51">
        <f t="shared" si="48"/>
        <v>600.11114286658278</v>
      </c>
      <c r="E206" s="52">
        <f t="shared" ref="E206:E216" si="49">C206+D206+L$14+E205</f>
        <v>578483.13727767114</v>
      </c>
      <c r="F206" s="52"/>
      <c r="G206" s="52"/>
      <c r="H206" s="52">
        <f t="shared" si="46"/>
        <v>67318.492012451563</v>
      </c>
      <c r="I206" s="94"/>
      <c r="J206" s="95"/>
      <c r="K206" s="33">
        <v>60000</v>
      </c>
      <c r="L206" s="35"/>
      <c r="M206" s="12"/>
      <c r="N206" s="8"/>
    </row>
    <row r="207" spans="1:14" ht="15" hidden="1" customHeight="1">
      <c r="A207" s="11"/>
      <c r="B207" s="49"/>
      <c r="C207" s="50">
        <f t="shared" si="47"/>
        <v>1783.6563399394861</v>
      </c>
      <c r="D207" s="51">
        <f t="shared" si="48"/>
        <v>602.58660133090746</v>
      </c>
      <c r="E207" s="52">
        <f t="shared" si="49"/>
        <v>580869.38021894149</v>
      </c>
      <c r="F207" s="52"/>
      <c r="G207" s="52"/>
      <c r="H207" s="52">
        <f t="shared" si="46"/>
        <v>67596.180792002924</v>
      </c>
      <c r="I207" s="94"/>
      <c r="J207" s="95"/>
      <c r="K207" s="33">
        <v>60000</v>
      </c>
      <c r="L207" s="35"/>
      <c r="M207" s="12"/>
      <c r="N207" s="8"/>
    </row>
    <row r="208" spans="1:14" ht="15" hidden="1" customHeight="1">
      <c r="A208" s="11"/>
      <c r="B208" s="49"/>
      <c r="C208" s="50">
        <f t="shared" si="47"/>
        <v>1791.0139223417361</v>
      </c>
      <c r="D208" s="51">
        <f t="shared" si="48"/>
        <v>605.07227106139737</v>
      </c>
      <c r="E208" s="52">
        <f t="shared" si="49"/>
        <v>583265.4664123446</v>
      </c>
      <c r="F208" s="52"/>
      <c r="G208" s="52"/>
      <c r="H208" s="52">
        <f t="shared" si="46"/>
        <v>67875.015037769932</v>
      </c>
      <c r="I208" s="94"/>
      <c r="J208" s="95"/>
      <c r="K208" s="33">
        <v>60000</v>
      </c>
      <c r="L208" s="35"/>
      <c r="M208" s="12"/>
      <c r="N208" s="8"/>
    </row>
    <row r="209" spans="1:14" ht="15" hidden="1" customHeight="1">
      <c r="A209" s="11"/>
      <c r="B209" s="49"/>
      <c r="C209" s="50">
        <f t="shared" si="47"/>
        <v>1798.4018547713958</v>
      </c>
      <c r="D209" s="51">
        <f t="shared" si="48"/>
        <v>607.56819417952568</v>
      </c>
      <c r="E209" s="52">
        <f t="shared" si="49"/>
        <v>585671.43646129547</v>
      </c>
      <c r="F209" s="52"/>
      <c r="G209" s="52"/>
      <c r="H209" s="52">
        <f t="shared" si="46"/>
        <v>68154.99947480073</v>
      </c>
      <c r="I209" s="94"/>
      <c r="J209" s="95"/>
      <c r="K209" s="33">
        <v>60000</v>
      </c>
      <c r="L209" s="35"/>
      <c r="M209" s="12"/>
      <c r="N209" s="8"/>
    </row>
    <row r="210" spans="1:14" ht="15" hidden="1" customHeight="1">
      <c r="A210" s="11"/>
      <c r="B210" s="49"/>
      <c r="C210" s="50">
        <f t="shared" si="47"/>
        <v>1805.8202624223277</v>
      </c>
      <c r="D210" s="51">
        <f t="shared" si="48"/>
        <v>610.07441298051617</v>
      </c>
      <c r="E210" s="52">
        <f t="shared" si="49"/>
        <v>588087.33113669837</v>
      </c>
      <c r="F210" s="52"/>
      <c r="G210" s="52"/>
      <c r="H210" s="52">
        <f t="shared" si="46"/>
        <v>68436.138847634284</v>
      </c>
      <c r="I210" s="94"/>
      <c r="J210" s="95"/>
      <c r="K210" s="33">
        <v>60000</v>
      </c>
      <c r="L210" s="35"/>
      <c r="M210" s="12"/>
      <c r="N210" s="8"/>
    </row>
    <row r="211" spans="1:14" ht="15" hidden="1" customHeight="1">
      <c r="A211" s="11"/>
      <c r="B211" s="49"/>
      <c r="C211" s="50">
        <f t="shared" si="47"/>
        <v>1813.2692710048198</v>
      </c>
      <c r="D211" s="51">
        <f t="shared" si="48"/>
        <v>612.59096993406081</v>
      </c>
      <c r="E211" s="52">
        <f t="shared" si="49"/>
        <v>590513.19137763721</v>
      </c>
      <c r="F211" s="52"/>
      <c r="G211" s="52"/>
      <c r="H211" s="52">
        <f t="shared" si="46"/>
        <v>68718.437920380777</v>
      </c>
      <c r="I211" s="94"/>
      <c r="J211" s="95"/>
      <c r="K211" s="33">
        <v>60000</v>
      </c>
      <c r="L211" s="35"/>
      <c r="M211" s="12"/>
      <c r="N211" s="8"/>
    </row>
    <row r="212" spans="1:14" ht="15" hidden="1" customHeight="1">
      <c r="A212" s="11"/>
      <c r="B212" s="49"/>
      <c r="C212" s="50">
        <f t="shared" si="47"/>
        <v>1820.7490067477147</v>
      </c>
      <c r="D212" s="51">
        <f t="shared" si="48"/>
        <v>615.11790768503886</v>
      </c>
      <c r="E212" s="52">
        <f t="shared" si="49"/>
        <v>592949.05829206994</v>
      </c>
      <c r="F212" s="52"/>
      <c r="G212" s="52"/>
      <c r="H212" s="52">
        <f t="shared" si="46"/>
        <v>69001.901476802348</v>
      </c>
      <c r="I212" s="94"/>
      <c r="J212" s="95"/>
      <c r="K212" s="33">
        <v>60000</v>
      </c>
      <c r="L212" s="35"/>
      <c r="M212" s="12"/>
      <c r="N212" s="8"/>
    </row>
    <row r="213" spans="1:14" ht="15" hidden="1" customHeight="1">
      <c r="A213" s="11"/>
      <c r="B213" s="52"/>
      <c r="C213" s="50">
        <f t="shared" si="47"/>
        <v>1828.2595964005488</v>
      </c>
      <c r="D213" s="51">
        <f t="shared" si="48"/>
        <v>617.65526905423951</v>
      </c>
      <c r="E213" s="52">
        <f t="shared" si="49"/>
        <v>595394.97315752471</v>
      </c>
      <c r="F213" s="52"/>
      <c r="G213" s="52"/>
      <c r="H213" s="52">
        <f t="shared" si="46"/>
        <v>69286.534320394159</v>
      </c>
      <c r="I213" s="94"/>
      <c r="J213" s="95"/>
      <c r="K213" s="33">
        <v>60000</v>
      </c>
      <c r="L213" s="35"/>
      <c r="M213" s="12"/>
      <c r="N213" s="8"/>
    </row>
    <row r="214" spans="1:14" ht="15" hidden="1" customHeight="1">
      <c r="A214" s="11"/>
      <c r="B214" s="49"/>
      <c r="C214" s="50">
        <f t="shared" si="47"/>
        <v>1835.8011672357013</v>
      </c>
      <c r="D214" s="51">
        <f t="shared" si="48"/>
        <v>620.20309703908822</v>
      </c>
      <c r="E214" s="52">
        <f t="shared" si="49"/>
        <v>597850.97742179956</v>
      </c>
      <c r="F214" s="52"/>
      <c r="G214" s="52"/>
      <c r="H214" s="52">
        <f t="shared" si="46"/>
        <v>69572.341274465783</v>
      </c>
      <c r="I214" s="94"/>
      <c r="J214" s="95"/>
      <c r="K214" s="33">
        <v>60000</v>
      </c>
      <c r="L214" s="35"/>
      <c r="M214" s="12"/>
      <c r="N214" s="8"/>
    </row>
    <row r="215" spans="1:14" ht="15" hidden="1" customHeight="1">
      <c r="A215" s="11"/>
      <c r="B215" s="49"/>
      <c r="C215" s="50">
        <f t="shared" si="47"/>
        <v>1843.3738470505486</v>
      </c>
      <c r="D215" s="51">
        <f t="shared" si="48"/>
        <v>622.76143481437464</v>
      </c>
      <c r="E215" s="52">
        <f t="shared" si="49"/>
        <v>600317.11270366446</v>
      </c>
      <c r="F215" s="52"/>
      <c r="G215" s="52"/>
      <c r="H215" s="52">
        <f t="shared" si="46"/>
        <v>69859.327182222958</v>
      </c>
      <c r="I215" s="94"/>
      <c r="J215" s="95"/>
      <c r="K215" s="33">
        <v>60000</v>
      </c>
      <c r="L215" s="35"/>
      <c r="M215" s="12"/>
      <c r="N215" s="8"/>
    </row>
    <row r="216" spans="1:14" ht="15" hidden="1" customHeight="1">
      <c r="A216" s="11"/>
      <c r="B216" s="49"/>
      <c r="C216" s="50">
        <f t="shared" si="47"/>
        <v>1850.9777641696319</v>
      </c>
      <c r="D216" s="51">
        <f t="shared" si="48"/>
        <v>625.33032573298385</v>
      </c>
      <c r="E216" s="52">
        <f t="shared" si="49"/>
        <v>602793.42079356709</v>
      </c>
      <c r="F216" s="52"/>
      <c r="G216" s="52"/>
      <c r="H216" s="52">
        <f t="shared" si="46"/>
        <v>70147.496906849628</v>
      </c>
      <c r="I216" s="94"/>
      <c r="J216" s="95"/>
      <c r="K216" s="33">
        <v>60000</v>
      </c>
      <c r="L216" s="35"/>
      <c r="M216" s="12"/>
      <c r="N216" s="8"/>
    </row>
    <row r="217" spans="1:14" ht="20.100000000000001" customHeight="1" thickBot="1">
      <c r="A217" s="11"/>
      <c r="B217" s="49">
        <v>14</v>
      </c>
      <c r="C217" s="50">
        <f>C205+C206+C207+C208+C209+C210+C211+C212+C213+C214+C215+C216</f>
        <v>21686.357836340921</v>
      </c>
      <c r="D217" s="51">
        <f>D205+D206+D207+D208+D209+D210+D211+D213+D212+D214+D215+D216</f>
        <v>7326.4722420070666</v>
      </c>
      <c r="E217" s="52">
        <f>E216</f>
        <v>602793.42079356709</v>
      </c>
      <c r="F217" s="52">
        <f>(F204*L17)+F204</f>
        <v>865838.22380140191</v>
      </c>
      <c r="G217" s="52">
        <f>F217-E217</f>
        <v>263044.80300783482</v>
      </c>
      <c r="H217" s="52">
        <f>H216</f>
        <v>70147.496906849628</v>
      </c>
      <c r="I217" s="96" t="s">
        <v>29</v>
      </c>
      <c r="J217" s="97"/>
      <c r="K217" s="34">
        <v>9876</v>
      </c>
      <c r="L217" s="34"/>
      <c r="M217" s="12"/>
      <c r="N217" s="8"/>
    </row>
    <row r="218" spans="1:14" ht="15" hidden="1" customHeight="1">
      <c r="A218" s="11"/>
      <c r="B218" s="49"/>
      <c r="C218" s="50">
        <f t="shared" ref="C218:C229" si="50">(E217+L$14)*(J$27)/12</f>
        <v>1858.6130474468318</v>
      </c>
      <c r="D218" s="51">
        <f t="shared" ref="D218:D229" si="51">(E217+L$14)*(J$28)/12</f>
        <v>627.90981332663239</v>
      </c>
      <c r="E218" s="52">
        <f>C218+D218+L$14+E217+K230-L230</f>
        <v>615155.94365434058</v>
      </c>
      <c r="F218" s="52"/>
      <c r="G218" s="52"/>
      <c r="H218" s="52">
        <f>(H217*J$29)/12+H217-K230+L230</f>
        <v>60560.855331590385</v>
      </c>
      <c r="I218" s="94"/>
      <c r="J218" s="95"/>
      <c r="K218" s="33">
        <v>60000</v>
      </c>
      <c r="L218" s="35"/>
      <c r="M218" s="12"/>
      <c r="N218" s="8"/>
    </row>
    <row r="219" spans="1:14" ht="15" hidden="1" customHeight="1">
      <c r="A219" s="11"/>
      <c r="B219" s="49"/>
      <c r="C219" s="50">
        <f t="shared" si="50"/>
        <v>1896.7308262675499</v>
      </c>
      <c r="D219" s="51">
        <f t="shared" si="51"/>
        <v>640.78744130660482</v>
      </c>
      <c r="E219" s="52">
        <f t="shared" ref="E219:E229" si="52">C219+D219+L$14+E218</f>
        <v>617693.46192191471</v>
      </c>
      <c r="F219" s="52"/>
      <c r="G219" s="52"/>
      <c r="H219" s="52">
        <f t="shared" si="46"/>
        <v>60810.668859833197</v>
      </c>
      <c r="I219" s="94"/>
      <c r="J219" s="95"/>
      <c r="K219" s="33">
        <v>60000</v>
      </c>
      <c r="L219" s="35"/>
      <c r="M219" s="12"/>
      <c r="N219" s="8"/>
    </row>
    <row r="220" spans="1:14" ht="15" hidden="1" customHeight="1">
      <c r="A220" s="11"/>
      <c r="B220" s="49"/>
      <c r="C220" s="50">
        <f t="shared" si="50"/>
        <v>1904.5548409259036</v>
      </c>
      <c r="D220" s="51">
        <f t="shared" si="51"/>
        <v>643.43068950199449</v>
      </c>
      <c r="E220" s="52">
        <f t="shared" si="52"/>
        <v>620241.4474523426</v>
      </c>
      <c r="F220" s="52"/>
      <c r="G220" s="52"/>
      <c r="H220" s="52">
        <f t="shared" si="46"/>
        <v>61061.512868880011</v>
      </c>
      <c r="I220" s="94"/>
      <c r="J220" s="95"/>
      <c r="K220" s="33">
        <v>60000</v>
      </c>
      <c r="L220" s="35"/>
      <c r="M220" s="12"/>
      <c r="N220" s="8"/>
    </row>
    <row r="221" spans="1:14" ht="15" hidden="1" customHeight="1">
      <c r="A221" s="11"/>
      <c r="B221" s="49"/>
      <c r="C221" s="50">
        <f t="shared" si="50"/>
        <v>1912.4111296447229</v>
      </c>
      <c r="D221" s="51">
        <f t="shared" si="51"/>
        <v>646.08484109619019</v>
      </c>
      <c r="E221" s="52">
        <f t="shared" si="52"/>
        <v>622799.94342308352</v>
      </c>
      <c r="F221" s="52"/>
      <c r="G221" s="52"/>
      <c r="H221" s="52">
        <f t="shared" si="46"/>
        <v>61313.391609464139</v>
      </c>
      <c r="I221" s="94"/>
      <c r="J221" s="95"/>
      <c r="K221" s="33">
        <v>60000</v>
      </c>
      <c r="L221" s="35"/>
      <c r="M221" s="12"/>
      <c r="N221" s="8"/>
    </row>
    <row r="222" spans="1:14" ht="15" hidden="1" customHeight="1">
      <c r="A222" s="11"/>
      <c r="B222" s="49"/>
      <c r="C222" s="50">
        <f t="shared" si="50"/>
        <v>1920.2998255545074</v>
      </c>
      <c r="D222" s="51">
        <f t="shared" si="51"/>
        <v>648.74994106571205</v>
      </c>
      <c r="E222" s="52">
        <f t="shared" si="52"/>
        <v>625368.99318970379</v>
      </c>
      <c r="F222" s="52"/>
      <c r="G222" s="52"/>
      <c r="H222" s="52">
        <f t="shared" si="46"/>
        <v>61566.309349853182</v>
      </c>
      <c r="I222" s="94"/>
      <c r="J222" s="95"/>
      <c r="K222" s="33">
        <v>60000</v>
      </c>
      <c r="L222" s="35"/>
      <c r="M222" s="12"/>
      <c r="N222" s="8"/>
    </row>
    <row r="223" spans="1:14" ht="15" hidden="1" customHeight="1">
      <c r="A223" s="11"/>
      <c r="B223" s="49"/>
      <c r="C223" s="50">
        <f t="shared" si="50"/>
        <v>1928.2210623349199</v>
      </c>
      <c r="D223" s="51">
        <f t="shared" si="51"/>
        <v>651.42603457260816</v>
      </c>
      <c r="E223" s="52">
        <f t="shared" si="52"/>
        <v>627948.64028661128</v>
      </c>
      <c r="F223" s="52"/>
      <c r="G223" s="52"/>
      <c r="H223" s="52">
        <f t="shared" si="46"/>
        <v>61820.270375921325</v>
      </c>
      <c r="I223" s="94"/>
      <c r="J223" s="95"/>
      <c r="K223" s="33">
        <v>60000</v>
      </c>
      <c r="L223" s="35"/>
      <c r="M223" s="12"/>
      <c r="N223" s="8"/>
    </row>
    <row r="224" spans="1:14" ht="15" hidden="1" customHeight="1">
      <c r="A224" s="11"/>
      <c r="B224" s="49"/>
      <c r="C224" s="50">
        <f t="shared" si="50"/>
        <v>1936.1749742170514</v>
      </c>
      <c r="D224" s="51">
        <f t="shared" si="51"/>
        <v>654.1131669652201</v>
      </c>
      <c r="E224" s="52">
        <f t="shared" si="52"/>
        <v>630538.92842779355</v>
      </c>
      <c r="F224" s="52"/>
      <c r="G224" s="52"/>
      <c r="H224" s="52">
        <f t="shared" si="46"/>
        <v>62075.278991222003</v>
      </c>
      <c r="I224" s="94"/>
      <c r="J224" s="95"/>
      <c r="K224" s="33">
        <v>60000</v>
      </c>
      <c r="L224" s="35"/>
      <c r="M224" s="12"/>
      <c r="N224" s="8"/>
    </row>
    <row r="225" spans="1:14" ht="15" hidden="1" customHeight="1">
      <c r="A225" s="11"/>
      <c r="B225" s="49"/>
      <c r="C225" s="50">
        <f t="shared" si="50"/>
        <v>1944.1616959856967</v>
      </c>
      <c r="D225" s="51">
        <f t="shared" si="51"/>
        <v>656.81138377895161</v>
      </c>
      <c r="E225" s="52">
        <f t="shared" si="52"/>
        <v>633139.90150755818</v>
      </c>
      <c r="F225" s="52"/>
      <c r="G225" s="52"/>
      <c r="H225" s="52">
        <f t="shared" si="46"/>
        <v>62331.339517060791</v>
      </c>
      <c r="I225" s="94"/>
      <c r="J225" s="95"/>
      <c r="K225" s="33">
        <v>60000</v>
      </c>
      <c r="L225" s="35"/>
      <c r="M225" s="12"/>
      <c r="N225" s="8"/>
    </row>
    <row r="226" spans="1:14" ht="15" hidden="1" customHeight="1">
      <c r="A226" s="11"/>
      <c r="B226" s="49"/>
      <c r="C226" s="50">
        <f t="shared" si="50"/>
        <v>1952.1813629816377</v>
      </c>
      <c r="D226" s="51">
        <f t="shared" si="51"/>
        <v>659.5207307370398</v>
      </c>
      <c r="E226" s="52">
        <f t="shared" si="52"/>
        <v>635751.60360127687</v>
      </c>
      <c r="F226" s="52"/>
      <c r="G226" s="52"/>
      <c r="H226" s="52">
        <f t="shared" si="46"/>
        <v>62588.45629256867</v>
      </c>
      <c r="I226" s="94"/>
      <c r="J226" s="95"/>
      <c r="K226" s="33">
        <v>60000</v>
      </c>
      <c r="L226" s="35"/>
      <c r="M226" s="12"/>
      <c r="N226" s="8"/>
    </row>
    <row r="227" spans="1:14" ht="15" hidden="1" customHeight="1">
      <c r="A227" s="11"/>
      <c r="B227" s="49"/>
      <c r="C227" s="50">
        <f t="shared" si="50"/>
        <v>1960.2341111039368</v>
      </c>
      <c r="D227" s="51">
        <f t="shared" si="51"/>
        <v>662.24125375133008</v>
      </c>
      <c r="E227" s="52">
        <f t="shared" si="52"/>
        <v>638374.07896613213</v>
      </c>
      <c r="F227" s="52"/>
      <c r="G227" s="52"/>
      <c r="H227" s="52">
        <f t="shared" si="46"/>
        <v>62846.633674775512</v>
      </c>
      <c r="I227" s="94"/>
      <c r="J227" s="95"/>
      <c r="K227" s="33">
        <v>60000</v>
      </c>
      <c r="L227" s="35"/>
      <c r="M227" s="12"/>
      <c r="N227" s="8"/>
    </row>
    <row r="228" spans="1:14" ht="15" hidden="1" customHeight="1">
      <c r="A228" s="11"/>
      <c r="B228" s="49"/>
      <c r="C228" s="50">
        <f t="shared" si="50"/>
        <v>1968.3200768122406</v>
      </c>
      <c r="D228" s="51">
        <f t="shared" si="51"/>
        <v>664.97299892305432</v>
      </c>
      <c r="E228" s="52">
        <f t="shared" si="52"/>
        <v>641007.37204186746</v>
      </c>
      <c r="F228" s="52"/>
      <c r="G228" s="52"/>
      <c r="H228" s="52">
        <f t="shared" si="46"/>
        <v>63105.876038683964</v>
      </c>
      <c r="I228" s="94"/>
      <c r="J228" s="95"/>
      <c r="K228" s="33">
        <v>60000</v>
      </c>
      <c r="L228" s="35"/>
      <c r="M228" s="12"/>
      <c r="N228" s="8"/>
    </row>
    <row r="229" spans="1:14" ht="15" hidden="1" customHeight="1">
      <c r="A229" s="11"/>
      <c r="B229" s="49"/>
      <c r="C229" s="50">
        <f t="shared" si="50"/>
        <v>1976.4393971290913</v>
      </c>
      <c r="D229" s="51">
        <f t="shared" si="51"/>
        <v>667.71601254361201</v>
      </c>
      <c r="E229" s="52">
        <f t="shared" si="52"/>
        <v>643651.52745154011</v>
      </c>
      <c r="F229" s="52"/>
      <c r="G229" s="52"/>
      <c r="H229" s="52">
        <f t="shared" si="46"/>
        <v>63366.187777343534</v>
      </c>
      <c r="I229" s="94"/>
      <c r="J229" s="95"/>
      <c r="K229" s="33">
        <v>60000</v>
      </c>
      <c r="L229" s="35"/>
      <c r="M229" s="12"/>
      <c r="N229" s="8"/>
    </row>
    <row r="230" spans="1:14" ht="20.100000000000001" customHeight="1" thickBot="1">
      <c r="A230" s="11"/>
      <c r="B230" s="49">
        <v>15</v>
      </c>
      <c r="C230" s="50">
        <f>C218+C219+C220+C221+C222+C223+C224+C225+C226+C227+C228+C229</f>
        <v>23158.342350404091</v>
      </c>
      <c r="D230" s="51">
        <f>D218+D219+D220+D221+D222+D223+D224+D225+D226+D227+D228+D229</f>
        <v>7823.7643075689512</v>
      </c>
      <c r="E230" s="52">
        <f>E229</f>
        <v>643651.52745154011</v>
      </c>
      <c r="F230" s="52">
        <f>(F217*L17)+F217</f>
        <v>900471.75275345799</v>
      </c>
      <c r="G230" s="52">
        <f>F230-E230</f>
        <v>256820.22530191788</v>
      </c>
      <c r="H230" s="52">
        <f>H229</f>
        <v>63366.187777343534</v>
      </c>
      <c r="I230" s="96" t="s">
        <v>30</v>
      </c>
      <c r="J230" s="97"/>
      <c r="K230" s="34">
        <v>9876</v>
      </c>
      <c r="L230" s="34"/>
      <c r="M230" s="12"/>
      <c r="N230" s="8"/>
    </row>
    <row r="231" spans="1:14" ht="15" hidden="1" customHeight="1">
      <c r="A231" s="11"/>
      <c r="B231" s="49"/>
      <c r="C231" s="50">
        <f t="shared" ref="C231:C242" si="53">(E230+L$14)*(J$27)/12</f>
        <v>1984.5922096422485</v>
      </c>
      <c r="D231" s="51">
        <f t="shared" ref="D231:D242" si="54">(E230+L$14)*(J$28)/12</f>
        <v>670.47034109535434</v>
      </c>
      <c r="E231" s="52">
        <f>C231+D231+L$14+E230+K243-L243</f>
        <v>656182.59000227775</v>
      </c>
      <c r="F231" s="52"/>
      <c r="G231" s="52"/>
      <c r="H231" s="52">
        <f>(H230*J$29)/12+H230-K243+L243</f>
        <v>53751.573301925077</v>
      </c>
      <c r="I231" s="94"/>
      <c r="J231" s="95"/>
      <c r="K231" s="33">
        <v>60000</v>
      </c>
      <c r="L231" s="35"/>
      <c r="M231" s="12"/>
      <c r="N231" s="8"/>
    </row>
    <row r="232" spans="1:14" ht="15" hidden="1" customHeight="1">
      <c r="A232" s="11"/>
      <c r="B232" s="49"/>
      <c r="C232" s="50">
        <f t="shared" si="53"/>
        <v>2023.229652507023</v>
      </c>
      <c r="D232" s="51">
        <f t="shared" si="54"/>
        <v>683.52353125237266</v>
      </c>
      <c r="E232" s="52">
        <f t="shared" ref="E232:E242" si="55">C232+D232+L$14+E231</f>
        <v>658889.34318603715</v>
      </c>
      <c r="F232" s="52"/>
      <c r="G232" s="52"/>
      <c r="H232" s="52">
        <f t="shared" si="46"/>
        <v>53973.298541795521</v>
      </c>
      <c r="I232" s="94"/>
      <c r="J232" s="95"/>
      <c r="K232" s="33">
        <v>60000</v>
      </c>
      <c r="L232" s="35"/>
      <c r="M232" s="12"/>
      <c r="N232" s="8"/>
    </row>
    <row r="233" spans="1:14" ht="15" hidden="1" customHeight="1">
      <c r="A233" s="11"/>
      <c r="B233" s="49"/>
      <c r="C233" s="50">
        <f t="shared" si="53"/>
        <v>2031.5754748236143</v>
      </c>
      <c r="D233" s="51">
        <f t="shared" si="54"/>
        <v>686.34306581878866</v>
      </c>
      <c r="E233" s="52">
        <f t="shared" si="55"/>
        <v>661607.26172667951</v>
      </c>
      <c r="F233" s="52"/>
      <c r="G233" s="52"/>
      <c r="H233" s="52">
        <f t="shared" si="46"/>
        <v>54195.938398280428</v>
      </c>
      <c r="I233" s="94"/>
      <c r="J233" s="95"/>
      <c r="K233" s="33">
        <v>60000</v>
      </c>
      <c r="L233" s="35"/>
      <c r="M233" s="12"/>
      <c r="N233" s="8"/>
    </row>
    <row r="234" spans="1:14" ht="15" hidden="1" customHeight="1">
      <c r="A234" s="11"/>
      <c r="B234" s="49"/>
      <c r="C234" s="50">
        <f t="shared" si="53"/>
        <v>2039.9557236572618</v>
      </c>
      <c r="D234" s="51">
        <f t="shared" si="54"/>
        <v>689.17423096529126</v>
      </c>
      <c r="E234" s="52">
        <f t="shared" si="55"/>
        <v>664336.39168130211</v>
      </c>
      <c r="F234" s="52"/>
      <c r="G234" s="52"/>
      <c r="H234" s="52">
        <f t="shared" si="46"/>
        <v>54419.496644173334</v>
      </c>
      <c r="I234" s="94"/>
      <c r="J234" s="95"/>
      <c r="K234" s="33">
        <v>60000</v>
      </c>
      <c r="L234" s="35"/>
      <c r="M234" s="12"/>
      <c r="N234" s="8"/>
    </row>
    <row r="235" spans="1:14" ht="15" hidden="1" customHeight="1">
      <c r="A235" s="11"/>
      <c r="B235" s="49"/>
      <c r="C235" s="50">
        <f t="shared" si="53"/>
        <v>2048.3705410173479</v>
      </c>
      <c r="D235" s="51">
        <f t="shared" si="54"/>
        <v>692.01707466802316</v>
      </c>
      <c r="E235" s="52">
        <f t="shared" si="55"/>
        <v>667076.77929698746</v>
      </c>
      <c r="F235" s="52"/>
      <c r="G235" s="52"/>
      <c r="H235" s="52">
        <f t="shared" si="46"/>
        <v>54643.97706783055</v>
      </c>
      <c r="I235" s="94"/>
      <c r="J235" s="95"/>
      <c r="K235" s="33">
        <v>60000</v>
      </c>
      <c r="L235" s="35"/>
      <c r="M235" s="12"/>
      <c r="N235" s="8"/>
    </row>
    <row r="236" spans="1:14" ht="15" hidden="1" customHeight="1">
      <c r="A236" s="11"/>
      <c r="B236" s="49"/>
      <c r="C236" s="50">
        <f t="shared" si="53"/>
        <v>2056.8200694990446</v>
      </c>
      <c r="D236" s="51">
        <f t="shared" si="54"/>
        <v>694.87164510102866</v>
      </c>
      <c r="E236" s="52">
        <f t="shared" si="55"/>
        <v>669828.47101158754</v>
      </c>
      <c r="F236" s="52"/>
      <c r="G236" s="52"/>
      <c r="H236" s="52">
        <f t="shared" si="46"/>
        <v>54869.38347323535</v>
      </c>
      <c r="I236" s="94"/>
      <c r="J236" s="95"/>
      <c r="K236" s="33">
        <v>60000</v>
      </c>
      <c r="L236" s="35"/>
      <c r="M236" s="12"/>
      <c r="N236" s="8"/>
    </row>
    <row r="237" spans="1:14" ht="15" hidden="1" customHeight="1">
      <c r="A237" s="11"/>
      <c r="B237" s="49"/>
      <c r="C237" s="50">
        <f t="shared" si="53"/>
        <v>2065.3044522857281</v>
      </c>
      <c r="D237" s="51">
        <f t="shared" si="54"/>
        <v>697.73799063707031</v>
      </c>
      <c r="E237" s="52">
        <f t="shared" si="55"/>
        <v>672591.51345451036</v>
      </c>
      <c r="F237" s="52"/>
      <c r="G237" s="52"/>
      <c r="H237" s="52">
        <f t="shared" si="46"/>
        <v>55095.719680062444</v>
      </c>
      <c r="I237" s="94"/>
      <c r="J237" s="95"/>
      <c r="K237" s="33">
        <v>60000</v>
      </c>
      <c r="L237" s="35"/>
      <c r="M237" s="12"/>
      <c r="N237" s="8"/>
    </row>
    <row r="238" spans="1:14" ht="15" hidden="1" customHeight="1">
      <c r="A238" s="11"/>
      <c r="B238" s="52"/>
      <c r="C238" s="50">
        <f t="shared" si="53"/>
        <v>2073.8238331514071</v>
      </c>
      <c r="D238" s="51">
        <f t="shared" si="54"/>
        <v>700.61615984844832</v>
      </c>
      <c r="E238" s="52">
        <f t="shared" si="55"/>
        <v>675365.95344751026</v>
      </c>
      <c r="F238" s="52"/>
      <c r="G238" s="52"/>
      <c r="H238" s="52">
        <f t="shared" si="46"/>
        <v>55322.989523742704</v>
      </c>
      <c r="I238" s="94"/>
      <c r="J238" s="95"/>
      <c r="K238" s="33">
        <v>60000</v>
      </c>
      <c r="L238" s="35"/>
      <c r="M238" s="12"/>
      <c r="N238" s="8"/>
    </row>
    <row r="239" spans="1:14" ht="15" hidden="1" customHeight="1">
      <c r="A239" s="11"/>
      <c r="B239" s="49"/>
      <c r="C239" s="50">
        <f t="shared" si="53"/>
        <v>2082.3783564631563</v>
      </c>
      <c r="D239" s="51">
        <f t="shared" si="54"/>
        <v>703.50620150782322</v>
      </c>
      <c r="E239" s="52">
        <f t="shared" si="55"/>
        <v>678151.83800548129</v>
      </c>
      <c r="F239" s="52"/>
      <c r="G239" s="52"/>
      <c r="H239" s="52">
        <f t="shared" si="46"/>
        <v>55551.196855528142</v>
      </c>
      <c r="I239" s="94"/>
      <c r="J239" s="95"/>
      <c r="K239" s="33">
        <v>60000</v>
      </c>
      <c r="L239" s="35"/>
      <c r="M239" s="12"/>
      <c r="N239" s="8"/>
    </row>
    <row r="240" spans="1:14" ht="15" hidden="1" customHeight="1">
      <c r="A240" s="11"/>
      <c r="B240" s="49"/>
      <c r="C240" s="50">
        <f t="shared" si="53"/>
        <v>2090.9681671835674</v>
      </c>
      <c r="D240" s="51">
        <f t="shared" si="54"/>
        <v>706.40816458904294</v>
      </c>
      <c r="E240" s="52">
        <f t="shared" si="55"/>
        <v>680949.21433725394</v>
      </c>
      <c r="F240" s="52"/>
      <c r="G240" s="52"/>
      <c r="H240" s="52">
        <f t="shared" si="46"/>
        <v>55780.345542557196</v>
      </c>
      <c r="I240" s="94"/>
      <c r="J240" s="95"/>
      <c r="K240" s="33">
        <v>60000</v>
      </c>
      <c r="L240" s="35"/>
      <c r="M240" s="12"/>
      <c r="N240" s="8"/>
    </row>
    <row r="241" spans="1:14" ht="15" hidden="1" customHeight="1">
      <c r="A241" s="11"/>
      <c r="B241" s="49"/>
      <c r="C241" s="50">
        <f t="shared" si="53"/>
        <v>2099.5934108731994</v>
      </c>
      <c r="D241" s="51">
        <f t="shared" si="54"/>
        <v>709.32209826797282</v>
      </c>
      <c r="E241" s="52">
        <f t="shared" si="55"/>
        <v>683758.12984639511</v>
      </c>
      <c r="F241" s="52"/>
      <c r="G241" s="52"/>
      <c r="H241" s="52">
        <f t="shared" si="46"/>
        <v>56010.439467920245</v>
      </c>
      <c r="I241" s="94"/>
      <c r="J241" s="95"/>
      <c r="K241" s="33">
        <v>60000</v>
      </c>
      <c r="L241" s="35"/>
      <c r="M241" s="12"/>
      <c r="N241" s="8"/>
    </row>
    <row r="242" spans="1:14" ht="15" hidden="1" customHeight="1">
      <c r="A242" s="11"/>
      <c r="B242" s="49"/>
      <c r="C242" s="50">
        <f t="shared" si="53"/>
        <v>2108.2542336930514</v>
      </c>
      <c r="D242" s="51">
        <f t="shared" si="54"/>
        <v>712.24805192332826</v>
      </c>
      <c r="E242" s="52">
        <f t="shared" si="55"/>
        <v>686578.63213201147</v>
      </c>
      <c r="F242" s="52"/>
      <c r="G242" s="52"/>
      <c r="H242" s="52">
        <f>(H241*J$29)/12+H241</f>
        <v>56241.482530725414</v>
      </c>
      <c r="I242" s="94"/>
      <c r="J242" s="95"/>
      <c r="K242" s="33">
        <v>60000</v>
      </c>
      <c r="L242" s="35"/>
      <c r="M242" s="12"/>
      <c r="N242" s="8"/>
    </row>
    <row r="243" spans="1:14" ht="20.100000000000001" customHeight="1" thickBot="1">
      <c r="A243" s="11"/>
      <c r="B243" s="49">
        <v>16</v>
      </c>
      <c r="C243" s="50">
        <f>C231+C232+C233+C234+C235+C236+C237+C238+C240+C239+C241+C242</f>
        <v>24704.866124796652</v>
      </c>
      <c r="D243" s="51">
        <f>D231+D232+D233+D234+D235+D236+D237+D238+D239+D240+D241+D242</f>
        <v>8346.2385556745448</v>
      </c>
      <c r="E243" s="52">
        <f>E242</f>
        <v>686578.63213201147</v>
      </c>
      <c r="F243" s="52">
        <f>(F230*L17)+F230</f>
        <v>936490.62286359631</v>
      </c>
      <c r="G243" s="52">
        <f>F243-E243</f>
        <v>249911.99073158484</v>
      </c>
      <c r="H243" s="52">
        <f>H242</f>
        <v>56241.482530725414</v>
      </c>
      <c r="I243" s="96" t="s">
        <v>31</v>
      </c>
      <c r="J243" s="97"/>
      <c r="K243" s="34">
        <v>9876</v>
      </c>
      <c r="L243" s="34"/>
      <c r="M243" s="12"/>
      <c r="N243" s="8"/>
    </row>
    <row r="244" spans="1:14" ht="15" hidden="1" customHeight="1">
      <c r="A244" s="11"/>
      <c r="B244" s="49"/>
      <c r="C244" s="50">
        <f t="shared" ref="C244:C255" si="56">(E243+L$14)*(K$27)/12</f>
        <v>2116.9507824070351</v>
      </c>
      <c r="D244" s="51">
        <f t="shared" ref="D244:D255" si="57">(E243+L$14)*(K$28)/12</f>
        <v>715.18607513751203</v>
      </c>
      <c r="E244" s="52">
        <f>C244+D244+L$14+E243+K256-L256</f>
        <v>699286.768989556</v>
      </c>
      <c r="F244" s="52"/>
      <c r="G244" s="52"/>
      <c r="H244" s="52">
        <f>(H243*K$29)/12+H243-K256+L256</f>
        <v>46597.478646164658</v>
      </c>
      <c r="I244" s="94"/>
      <c r="J244" s="95"/>
      <c r="K244" s="33">
        <v>60000</v>
      </c>
      <c r="L244" s="35"/>
      <c r="M244" s="12"/>
      <c r="N244" s="8"/>
    </row>
    <row r="245" spans="1:14" ht="15" hidden="1" customHeight="1">
      <c r="A245" s="11"/>
      <c r="B245" s="49"/>
      <c r="C245" s="50">
        <f t="shared" si="56"/>
        <v>2156.1342043844643</v>
      </c>
      <c r="D245" s="51">
        <f t="shared" si="57"/>
        <v>728.42371769745421</v>
      </c>
      <c r="E245" s="52">
        <f t="shared" ref="E245:E255" si="58">C245+D245+L$14+E244</f>
        <v>702171.32691163791</v>
      </c>
      <c r="F245" s="52"/>
      <c r="G245" s="52"/>
      <c r="H245" s="52">
        <f t="shared" ref="H245:H294" si="59">(H244*K$29)/12+H244</f>
        <v>46789.693245580085</v>
      </c>
      <c r="I245" s="94"/>
      <c r="J245" s="95"/>
      <c r="K245" s="33">
        <v>60000</v>
      </c>
      <c r="L245" s="35"/>
      <c r="M245" s="12"/>
      <c r="N245" s="8"/>
    </row>
    <row r="246" spans="1:14" ht="15" hidden="1" customHeight="1">
      <c r="A246" s="11"/>
      <c r="B246" s="49"/>
      <c r="C246" s="50">
        <f t="shared" si="56"/>
        <v>2165.0282579775499</v>
      </c>
      <c r="D246" s="51">
        <f t="shared" si="57"/>
        <v>731.42846553295612</v>
      </c>
      <c r="E246" s="52">
        <f t="shared" si="58"/>
        <v>705067.78363514843</v>
      </c>
      <c r="F246" s="52"/>
      <c r="G246" s="52"/>
      <c r="H246" s="52">
        <f t="shared" si="59"/>
        <v>46982.700730218101</v>
      </c>
      <c r="I246" s="94"/>
      <c r="J246" s="95"/>
      <c r="K246" s="33">
        <v>60000</v>
      </c>
      <c r="L246" s="35"/>
      <c r="M246" s="12"/>
      <c r="N246" s="8"/>
    </row>
    <row r="247" spans="1:14" ht="15" hidden="1" customHeight="1">
      <c r="A247" s="11"/>
      <c r="B247" s="49"/>
      <c r="C247" s="50">
        <f t="shared" si="56"/>
        <v>2173.9589995417077</v>
      </c>
      <c r="D247" s="51">
        <f t="shared" si="57"/>
        <v>734.4456079532797</v>
      </c>
      <c r="E247" s="52">
        <f t="shared" si="58"/>
        <v>707976.18824264337</v>
      </c>
      <c r="F247" s="52"/>
      <c r="G247" s="52"/>
      <c r="H247" s="52">
        <f t="shared" si="59"/>
        <v>47176.504370730254</v>
      </c>
      <c r="I247" s="94"/>
      <c r="J247" s="95"/>
      <c r="K247" s="33">
        <v>60000</v>
      </c>
      <c r="L247" s="35"/>
      <c r="M247" s="12"/>
      <c r="N247" s="8"/>
    </row>
    <row r="248" spans="1:14" ht="15" hidden="1" customHeight="1">
      <c r="A248" s="11"/>
      <c r="B248" s="49"/>
      <c r="C248" s="50">
        <f t="shared" si="56"/>
        <v>2182.9265804148167</v>
      </c>
      <c r="D248" s="51">
        <f t="shared" si="57"/>
        <v>737.47519608608684</v>
      </c>
      <c r="E248" s="52">
        <f t="shared" si="58"/>
        <v>710896.59001914423</v>
      </c>
      <c r="F248" s="52"/>
      <c r="G248" s="52"/>
      <c r="H248" s="52">
        <f t="shared" si="59"/>
        <v>47371.107451259515</v>
      </c>
      <c r="I248" s="94"/>
      <c r="J248" s="95"/>
      <c r="K248" s="33">
        <v>60000</v>
      </c>
      <c r="L248" s="35"/>
      <c r="M248" s="12"/>
      <c r="N248" s="8"/>
    </row>
    <row r="249" spans="1:14" ht="15" hidden="1" customHeight="1">
      <c r="A249" s="11"/>
      <c r="B249" s="49"/>
      <c r="C249" s="50">
        <f t="shared" si="56"/>
        <v>2191.9311525590279</v>
      </c>
      <c r="D249" s="51">
        <f t="shared" si="57"/>
        <v>740.51728126994192</v>
      </c>
      <c r="E249" s="52">
        <f t="shared" si="58"/>
        <v>713829.03845297324</v>
      </c>
      <c r="F249" s="52"/>
      <c r="G249" s="52"/>
      <c r="H249" s="52">
        <f t="shared" si="59"/>
        <v>47566.513269495961</v>
      </c>
      <c r="I249" s="94"/>
      <c r="J249" s="95"/>
      <c r="K249" s="33">
        <v>60000</v>
      </c>
      <c r="L249" s="35"/>
      <c r="M249" s="12"/>
      <c r="N249" s="8"/>
    </row>
    <row r="250" spans="1:14" ht="15" hidden="1" customHeight="1">
      <c r="A250" s="11"/>
      <c r="B250" s="49"/>
      <c r="C250" s="50">
        <f t="shared" si="56"/>
        <v>2200.972868563334</v>
      </c>
      <c r="D250" s="51">
        <f t="shared" si="57"/>
        <v>743.57191505518051</v>
      </c>
      <c r="E250" s="52">
        <f t="shared" si="58"/>
        <v>716773.58323659177</v>
      </c>
      <c r="F250" s="52"/>
      <c r="G250" s="52"/>
      <c r="H250" s="52">
        <f t="shared" si="59"/>
        <v>47762.725136732632</v>
      </c>
      <c r="I250" s="94"/>
      <c r="J250" s="95"/>
      <c r="K250" s="33">
        <v>60000</v>
      </c>
      <c r="L250" s="35"/>
      <c r="M250" s="12"/>
      <c r="N250" s="8"/>
    </row>
    <row r="251" spans="1:14" ht="15" hidden="1" customHeight="1">
      <c r="A251" s="11"/>
      <c r="B251" s="49"/>
      <c r="C251" s="50">
        <f t="shared" si="56"/>
        <v>2210.0518816461577</v>
      </c>
      <c r="D251" s="51">
        <f t="shared" si="57"/>
        <v>746.63914920478317</v>
      </c>
      <c r="E251" s="52">
        <f t="shared" si="58"/>
        <v>719730.27426744276</v>
      </c>
      <c r="F251" s="52"/>
      <c r="G251" s="52"/>
      <c r="H251" s="52">
        <f t="shared" si="59"/>
        <v>47959.746377921656</v>
      </c>
      <c r="I251" s="94"/>
      <c r="J251" s="95"/>
      <c r="K251" s="33">
        <v>60000</v>
      </c>
      <c r="L251" s="35"/>
      <c r="M251" s="12"/>
      <c r="N251" s="8"/>
    </row>
    <row r="252" spans="1:14" ht="15" hidden="1" customHeight="1">
      <c r="A252" s="11"/>
      <c r="B252" s="49"/>
      <c r="C252" s="50">
        <f t="shared" si="56"/>
        <v>2219.1683456579485</v>
      </c>
      <c r="D252" s="51">
        <f t="shared" si="57"/>
        <v>749.71903569525284</v>
      </c>
      <c r="E252" s="52">
        <f t="shared" si="58"/>
        <v>722699.16164879594</v>
      </c>
      <c r="F252" s="52"/>
      <c r="G252" s="52"/>
      <c r="H252" s="52">
        <f t="shared" si="59"/>
        <v>48157.580331730584</v>
      </c>
      <c r="I252" s="94"/>
      <c r="J252" s="95"/>
      <c r="K252" s="33">
        <v>60000</v>
      </c>
      <c r="L252" s="35"/>
      <c r="M252" s="12"/>
      <c r="N252" s="8"/>
    </row>
    <row r="253" spans="1:14" ht="15" hidden="1" customHeight="1">
      <c r="A253" s="11"/>
      <c r="B253" s="49"/>
      <c r="C253" s="50">
        <f t="shared" si="56"/>
        <v>2228.3224150837873</v>
      </c>
      <c r="D253" s="51">
        <f t="shared" si="57"/>
        <v>752.81162671749587</v>
      </c>
      <c r="E253" s="52">
        <f t="shared" si="58"/>
        <v>725680.29569059727</v>
      </c>
      <c r="F253" s="52"/>
      <c r="G253" s="52"/>
      <c r="H253" s="52">
        <f t="shared" si="59"/>
        <v>48356.230350598969</v>
      </c>
      <c r="I253" s="94"/>
      <c r="J253" s="95"/>
      <c r="K253" s="33">
        <v>60000</v>
      </c>
      <c r="L253" s="35"/>
      <c r="M253" s="12"/>
      <c r="N253" s="8"/>
    </row>
    <row r="254" spans="1:14" ht="15" hidden="1" customHeight="1">
      <c r="A254" s="11"/>
      <c r="B254" s="49"/>
      <c r="C254" s="50">
        <f t="shared" si="56"/>
        <v>2237.514245046008</v>
      </c>
      <c r="D254" s="51">
        <f t="shared" si="57"/>
        <v>755.91697467770553</v>
      </c>
      <c r="E254" s="52">
        <f t="shared" si="58"/>
        <v>728673.72691032093</v>
      </c>
      <c r="F254" s="52"/>
      <c r="G254" s="52"/>
      <c r="H254" s="52">
        <f t="shared" si="59"/>
        <v>48555.699800795192</v>
      </c>
      <c r="I254" s="94"/>
      <c r="J254" s="95"/>
      <c r="K254" s="33">
        <v>60000</v>
      </c>
      <c r="L254" s="35"/>
      <c r="M254" s="12"/>
      <c r="N254" s="8"/>
    </row>
    <row r="255" spans="1:14" ht="15" hidden="1" customHeight="1">
      <c r="A255" s="11"/>
      <c r="B255" s="49"/>
      <c r="C255" s="50">
        <f t="shared" si="56"/>
        <v>2246.7439913068229</v>
      </c>
      <c r="D255" s="51">
        <f t="shared" si="57"/>
        <v>759.03513219825106</v>
      </c>
      <c r="E255" s="52">
        <f t="shared" si="58"/>
        <v>731679.50603382604</v>
      </c>
      <c r="F255" s="52"/>
      <c r="G255" s="52"/>
      <c r="H255" s="52">
        <f t="shared" si="59"/>
        <v>48755.992062473473</v>
      </c>
      <c r="I255" s="94"/>
      <c r="J255" s="95"/>
      <c r="K255" s="33">
        <v>60000</v>
      </c>
      <c r="L255" s="35"/>
      <c r="M255" s="12"/>
      <c r="N255" s="8"/>
    </row>
    <row r="256" spans="1:14" ht="20.100000000000001" customHeight="1" thickBot="1">
      <c r="A256" s="11"/>
      <c r="B256" s="49">
        <v>17</v>
      </c>
      <c r="C256" s="50">
        <f>C244+C245+C246+C247+C248+C249+C250+C251+C252+C253+C254+C255</f>
        <v>26329.70372458866</v>
      </c>
      <c r="D256" s="51">
        <f>D244+D245+D246+D247+D248+D249+D250+D251+D252+D253+D254+D255</f>
        <v>8895.1701772259003</v>
      </c>
      <c r="E256" s="52">
        <f>E255</f>
        <v>731679.50603382604</v>
      </c>
      <c r="F256" s="52">
        <f>(F243*L17)+F243</f>
        <v>973950.24777814012</v>
      </c>
      <c r="G256" s="52">
        <f>F256-E256</f>
        <v>242270.74174431409</v>
      </c>
      <c r="H256" s="52">
        <f>H255</f>
        <v>48755.992062473473</v>
      </c>
      <c r="I256" s="96" t="s">
        <v>32</v>
      </c>
      <c r="J256" s="97"/>
      <c r="K256" s="34">
        <v>9876</v>
      </c>
      <c r="L256" s="34"/>
      <c r="M256" s="12"/>
      <c r="N256" s="8"/>
    </row>
    <row r="257" spans="1:14" ht="15" hidden="1" customHeight="1">
      <c r="A257" s="11"/>
      <c r="B257" s="49"/>
      <c r="C257" s="50">
        <f t="shared" ref="C257:C268" si="60">(E256+L$14)*(K$27)/12</f>
        <v>2256.0118102709635</v>
      </c>
      <c r="D257" s="51">
        <f t="shared" ref="D257:D268" si="61">(E256+L$14)*(K$28)/12</f>
        <v>762.16615211856879</v>
      </c>
      <c r="E257" s="52">
        <f>C257+D257+L$14+E256+K269-L269</f>
        <v>744573.68399621558</v>
      </c>
      <c r="F257" s="52"/>
      <c r="G257" s="52"/>
      <c r="H257" s="52">
        <f>(H256*K$29)/12+H256-K269+L269</f>
        <v>39081.110529731173</v>
      </c>
      <c r="I257" s="94"/>
      <c r="J257" s="95"/>
      <c r="K257" s="33">
        <v>60000</v>
      </c>
      <c r="L257" s="35"/>
      <c r="M257" s="12"/>
      <c r="N257" s="8"/>
    </row>
    <row r="258" spans="1:14" ht="15" hidden="1" customHeight="1">
      <c r="A258" s="11"/>
      <c r="B258" s="49"/>
      <c r="C258" s="50">
        <f t="shared" si="60"/>
        <v>2295.7688589883314</v>
      </c>
      <c r="D258" s="51">
        <f t="shared" si="61"/>
        <v>775.59758749605783</v>
      </c>
      <c r="E258" s="52">
        <f t="shared" ref="E258:E268" si="62">C258+D258+L$14+E257</f>
        <v>747645.05044269993</v>
      </c>
      <c r="F258" s="52"/>
      <c r="G258" s="52"/>
      <c r="H258" s="52">
        <f t="shared" si="59"/>
        <v>39242.320110666311</v>
      </c>
      <c r="I258" s="94"/>
      <c r="J258" s="95"/>
      <c r="K258" s="33">
        <v>60000</v>
      </c>
      <c r="L258" s="35"/>
      <c r="M258" s="12"/>
      <c r="N258" s="8"/>
    </row>
    <row r="259" spans="1:14" ht="15" hidden="1" customHeight="1">
      <c r="A259" s="11"/>
      <c r="B259" s="49"/>
      <c r="C259" s="50">
        <f t="shared" si="60"/>
        <v>2305.238905531658</v>
      </c>
      <c r="D259" s="51">
        <f t="shared" si="61"/>
        <v>778.79692754447922</v>
      </c>
      <c r="E259" s="52">
        <f t="shared" si="62"/>
        <v>750729.08627577603</v>
      </c>
      <c r="F259" s="52"/>
      <c r="G259" s="52"/>
      <c r="H259" s="52">
        <f t="shared" si="59"/>
        <v>39404.194681122812</v>
      </c>
      <c r="I259" s="94"/>
      <c r="J259" s="95"/>
      <c r="K259" s="33">
        <v>60000</v>
      </c>
      <c r="L259" s="35"/>
      <c r="M259" s="12"/>
      <c r="N259" s="8"/>
    </row>
    <row r="260" spans="1:14" ht="15" hidden="1" customHeight="1">
      <c r="A260" s="11"/>
      <c r="B260" s="49"/>
      <c r="C260" s="50">
        <f t="shared" si="60"/>
        <v>2314.7480160169757</v>
      </c>
      <c r="D260" s="51">
        <f t="shared" si="61"/>
        <v>782.00946487060003</v>
      </c>
      <c r="E260" s="52">
        <f t="shared" si="62"/>
        <v>753825.84375666361</v>
      </c>
      <c r="F260" s="52"/>
      <c r="G260" s="52"/>
      <c r="H260" s="52">
        <f t="shared" si="59"/>
        <v>39566.73698418244</v>
      </c>
      <c r="I260" s="94"/>
      <c r="J260" s="95"/>
      <c r="K260" s="33">
        <v>60000</v>
      </c>
      <c r="L260" s="35"/>
      <c r="M260" s="12"/>
      <c r="N260" s="8"/>
    </row>
    <row r="261" spans="1:14" ht="15" hidden="1" customHeight="1">
      <c r="A261" s="11"/>
      <c r="B261" s="49"/>
      <c r="C261" s="50">
        <f t="shared" si="60"/>
        <v>2324.2963515830461</v>
      </c>
      <c r="D261" s="51">
        <f t="shared" si="61"/>
        <v>785.23525391319129</v>
      </c>
      <c r="E261" s="52">
        <f t="shared" si="62"/>
        <v>756935.3753621598</v>
      </c>
      <c r="F261" s="52"/>
      <c r="G261" s="52"/>
      <c r="H261" s="52">
        <f t="shared" si="59"/>
        <v>39729.949774242195</v>
      </c>
      <c r="I261" s="94"/>
      <c r="J261" s="95"/>
      <c r="K261" s="33">
        <v>60000</v>
      </c>
      <c r="L261" s="35"/>
      <c r="M261" s="12"/>
      <c r="N261" s="8"/>
    </row>
    <row r="262" spans="1:14" ht="15" hidden="1" customHeight="1">
      <c r="A262" s="11"/>
      <c r="B262" s="49"/>
      <c r="C262" s="50">
        <f t="shared" si="60"/>
        <v>2333.8840740333258</v>
      </c>
      <c r="D262" s="51">
        <f t="shared" si="61"/>
        <v>788.47434933558316</v>
      </c>
      <c r="E262" s="52">
        <f t="shared" si="62"/>
        <v>760057.73378552869</v>
      </c>
      <c r="F262" s="52"/>
      <c r="G262" s="52"/>
      <c r="H262" s="52">
        <f t="shared" si="59"/>
        <v>39893.835817060943</v>
      </c>
      <c r="I262" s="94"/>
      <c r="J262" s="95"/>
      <c r="K262" s="33">
        <v>60000</v>
      </c>
      <c r="L262" s="35"/>
      <c r="M262" s="12"/>
      <c r="N262" s="8"/>
    </row>
    <row r="263" spans="1:14" ht="15" hidden="1" customHeight="1">
      <c r="A263" s="11"/>
      <c r="B263" s="49"/>
      <c r="C263" s="50">
        <f t="shared" si="60"/>
        <v>2343.5113458387136</v>
      </c>
      <c r="D263" s="51">
        <f t="shared" si="61"/>
        <v>791.72680602659239</v>
      </c>
      <c r="E263" s="52">
        <f t="shared" si="62"/>
        <v>763192.971937394</v>
      </c>
      <c r="F263" s="52"/>
      <c r="G263" s="52"/>
      <c r="H263" s="52">
        <f t="shared" si="59"/>
        <v>40058.397889806321</v>
      </c>
      <c r="I263" s="94"/>
      <c r="J263" s="95"/>
      <c r="K263" s="33">
        <v>60000</v>
      </c>
      <c r="L263" s="35"/>
      <c r="M263" s="12"/>
      <c r="N263" s="8"/>
    </row>
    <row r="264" spans="1:14" ht="15" hidden="1" customHeight="1">
      <c r="A264" s="11"/>
      <c r="B264" s="49"/>
      <c r="C264" s="50">
        <f t="shared" si="60"/>
        <v>2353.1783301402979</v>
      </c>
      <c r="D264" s="51">
        <f t="shared" si="61"/>
        <v>794.99267910145215</v>
      </c>
      <c r="E264" s="52">
        <f t="shared" si="62"/>
        <v>766341.14294663572</v>
      </c>
      <c r="F264" s="52"/>
      <c r="G264" s="52"/>
      <c r="H264" s="52">
        <f t="shared" si="59"/>
        <v>40223.63878110177</v>
      </c>
      <c r="I264" s="94"/>
      <c r="J264" s="95"/>
      <c r="K264" s="33">
        <v>60000</v>
      </c>
      <c r="L264" s="35"/>
      <c r="M264" s="12"/>
      <c r="N264" s="8"/>
    </row>
    <row r="265" spans="1:14" ht="15" hidden="1" customHeight="1">
      <c r="A265" s="11"/>
      <c r="B265" s="52"/>
      <c r="C265" s="50">
        <f t="shared" si="60"/>
        <v>2362.8851907521266</v>
      </c>
      <c r="D265" s="51">
        <f t="shared" si="61"/>
        <v>798.27202390274567</v>
      </c>
      <c r="E265" s="52">
        <f t="shared" si="62"/>
        <v>769502.30016129056</v>
      </c>
      <c r="F265" s="52"/>
      <c r="G265" s="52"/>
      <c r="H265" s="52">
        <f t="shared" si="59"/>
        <v>40389.561291073813</v>
      </c>
      <c r="I265" s="94"/>
      <c r="J265" s="95"/>
      <c r="K265" s="33">
        <v>60000</v>
      </c>
      <c r="L265" s="35"/>
      <c r="M265" s="12"/>
      <c r="N265" s="8"/>
    </row>
    <row r="266" spans="1:14" ht="15" hidden="1" customHeight="1">
      <c r="A266" s="11"/>
      <c r="B266" s="49"/>
      <c r="C266" s="50">
        <f t="shared" si="60"/>
        <v>2372.632092163979</v>
      </c>
      <c r="D266" s="51">
        <f t="shared" si="61"/>
        <v>801.56489600134444</v>
      </c>
      <c r="E266" s="52">
        <f t="shared" si="62"/>
        <v>772676.49714945594</v>
      </c>
      <c r="F266" s="52"/>
      <c r="G266" s="52"/>
      <c r="H266" s="52">
        <f t="shared" si="59"/>
        <v>40556.16823139949</v>
      </c>
      <c r="I266" s="94"/>
      <c r="J266" s="95"/>
      <c r="K266" s="33">
        <v>60000</v>
      </c>
      <c r="L266" s="35"/>
      <c r="M266" s="12"/>
      <c r="N266" s="8"/>
    </row>
    <row r="267" spans="1:14" ht="15" hidden="1" customHeight="1">
      <c r="A267" s="11"/>
      <c r="B267" s="49"/>
      <c r="C267" s="50">
        <f t="shared" si="60"/>
        <v>2382.4191995441556</v>
      </c>
      <c r="D267" s="51">
        <f t="shared" si="61"/>
        <v>804.87135119735001</v>
      </c>
      <c r="E267" s="52">
        <f t="shared" si="62"/>
        <v>775863.78770019743</v>
      </c>
      <c r="F267" s="52"/>
      <c r="G267" s="52"/>
      <c r="H267" s="52">
        <f t="shared" si="59"/>
        <v>40723.46242535401</v>
      </c>
      <c r="I267" s="94"/>
      <c r="J267" s="95"/>
      <c r="K267" s="33">
        <v>60000</v>
      </c>
      <c r="L267" s="35"/>
      <c r="M267" s="12"/>
      <c r="N267" s="8"/>
    </row>
    <row r="268" spans="1:14" ht="15" hidden="1" customHeight="1">
      <c r="A268" s="11"/>
      <c r="B268" s="49"/>
      <c r="C268" s="50">
        <f t="shared" si="60"/>
        <v>2392.246678742275</v>
      </c>
      <c r="D268" s="51">
        <f t="shared" si="61"/>
        <v>808.19144552103899</v>
      </c>
      <c r="E268" s="52">
        <f t="shared" si="62"/>
        <v>779064.22582446074</v>
      </c>
      <c r="F268" s="52"/>
      <c r="G268" s="52"/>
      <c r="H268" s="52">
        <f t="shared" si="59"/>
        <v>40891.446707858595</v>
      </c>
      <c r="I268" s="94"/>
      <c r="J268" s="95"/>
      <c r="K268" s="33">
        <v>60000</v>
      </c>
      <c r="L268" s="35"/>
      <c r="M268" s="12"/>
      <c r="N268" s="8"/>
    </row>
    <row r="269" spans="1:14" ht="20.100000000000001" customHeight="1" thickBot="1">
      <c r="A269" s="11"/>
      <c r="B269" s="49">
        <v>18</v>
      </c>
      <c r="C269" s="50">
        <f>C257+C258+C259+C260+C261+C262+C263+C264+C265+C266+C267+C268</f>
        <v>28036.820853605845</v>
      </c>
      <c r="D269" s="51">
        <f>D257+D258+D259+D260+D261+D262+D263+D264+D265+D266+D267+D268</f>
        <v>9471.8989370290037</v>
      </c>
      <c r="E269" s="52">
        <f>E268</f>
        <v>779064.22582446074</v>
      </c>
      <c r="F269" s="52">
        <f>(F256*L17)+F256</f>
        <v>1012908.2576892658</v>
      </c>
      <c r="G269" s="52">
        <f>F269-E269</f>
        <v>233844.03186480503</v>
      </c>
      <c r="H269" s="52">
        <f>H268</f>
        <v>40891.446707858595</v>
      </c>
      <c r="I269" s="96" t="s">
        <v>33</v>
      </c>
      <c r="J269" s="97"/>
      <c r="K269" s="34">
        <v>9876</v>
      </c>
      <c r="L269" s="34"/>
      <c r="M269" s="12"/>
      <c r="N269" s="8"/>
    </row>
    <row r="270" spans="1:14" ht="15" hidden="1" customHeight="1">
      <c r="A270" s="11"/>
      <c r="B270" s="49"/>
      <c r="C270" s="50">
        <f t="shared" ref="C270:C281" si="63">(E269+L$14)*(K$27)/12</f>
        <v>2402.114696292087</v>
      </c>
      <c r="D270" s="51">
        <f t="shared" ref="D270:D281" si="64">(E269+L$14)*(K$28)/12</f>
        <v>811.52523523381331</v>
      </c>
      <c r="E270" s="52">
        <f>C270+D270+L$14+E269+K282-L282</f>
        <v>792153.86575598666</v>
      </c>
      <c r="F270" s="52"/>
      <c r="G270" s="52"/>
      <c r="H270" s="52">
        <f>(H269*K$29)/12+H269-K282+L282</f>
        <v>31184.123925528511</v>
      </c>
      <c r="I270" s="94"/>
      <c r="J270" s="95"/>
      <c r="K270" s="33">
        <v>60000</v>
      </c>
      <c r="L270" s="35"/>
      <c r="M270" s="12"/>
      <c r="N270" s="8"/>
    </row>
    <row r="271" spans="1:14" ht="15" hidden="1" customHeight="1">
      <c r="A271" s="11"/>
      <c r="B271" s="49"/>
      <c r="C271" s="50">
        <f t="shared" si="63"/>
        <v>2442.4744194142918</v>
      </c>
      <c r="D271" s="51">
        <f t="shared" si="64"/>
        <v>825.16027682915285</v>
      </c>
      <c r="E271" s="52">
        <f t="shared" ref="E271:E281" si="65">C271+D271+L$14+E270</f>
        <v>795421.5004522301</v>
      </c>
      <c r="F271" s="52"/>
      <c r="G271" s="52"/>
      <c r="H271" s="52">
        <f t="shared" si="59"/>
        <v>31312.758436721317</v>
      </c>
      <c r="I271" s="94"/>
      <c r="J271" s="95"/>
      <c r="K271" s="33">
        <v>60000</v>
      </c>
      <c r="L271" s="35"/>
      <c r="M271" s="12"/>
      <c r="N271" s="8"/>
    </row>
    <row r="272" spans="1:14" ht="15" hidden="1" customHeight="1">
      <c r="A272" s="11"/>
      <c r="B272" s="49"/>
      <c r="C272" s="50">
        <f t="shared" si="63"/>
        <v>2452.549626394376</v>
      </c>
      <c r="D272" s="51">
        <f t="shared" si="64"/>
        <v>828.56406297107299</v>
      </c>
      <c r="E272" s="52">
        <f t="shared" si="65"/>
        <v>798702.61414159555</v>
      </c>
      <c r="F272" s="52"/>
      <c r="G272" s="52"/>
      <c r="H272" s="52">
        <f t="shared" si="59"/>
        <v>31441.923565272791</v>
      </c>
      <c r="I272" s="94"/>
      <c r="J272" s="95"/>
      <c r="K272" s="33">
        <v>60000</v>
      </c>
      <c r="L272" s="35"/>
      <c r="M272" s="12"/>
      <c r="N272" s="8"/>
    </row>
    <row r="273" spans="1:14" ht="15" hidden="1" customHeight="1">
      <c r="A273" s="11"/>
      <c r="B273" s="49"/>
      <c r="C273" s="50">
        <f t="shared" si="63"/>
        <v>2462.6663936032528</v>
      </c>
      <c r="D273" s="51">
        <f t="shared" si="64"/>
        <v>831.9818897308287</v>
      </c>
      <c r="E273" s="52">
        <f t="shared" si="65"/>
        <v>801997.26242492965</v>
      </c>
      <c r="F273" s="52"/>
      <c r="G273" s="52"/>
      <c r="H273" s="52">
        <f t="shared" si="59"/>
        <v>31571.621499979541</v>
      </c>
      <c r="I273" s="94"/>
      <c r="J273" s="95"/>
      <c r="K273" s="33">
        <v>60000</v>
      </c>
      <c r="L273" s="35"/>
      <c r="M273" s="12"/>
      <c r="N273" s="8"/>
    </row>
    <row r="274" spans="1:14" ht="15" hidden="1" customHeight="1">
      <c r="A274" s="11"/>
      <c r="B274" s="49"/>
      <c r="C274" s="50">
        <f t="shared" si="63"/>
        <v>2472.8248924768664</v>
      </c>
      <c r="D274" s="51">
        <f t="shared" si="64"/>
        <v>835.41381502596835</v>
      </c>
      <c r="E274" s="52">
        <f t="shared" si="65"/>
        <v>805305.50113243249</v>
      </c>
      <c r="F274" s="52"/>
      <c r="G274" s="52"/>
      <c r="H274" s="52">
        <f t="shared" si="59"/>
        <v>31701.854438666956</v>
      </c>
      <c r="I274" s="94"/>
      <c r="J274" s="95"/>
      <c r="K274" s="33">
        <v>60000</v>
      </c>
      <c r="L274" s="35"/>
      <c r="M274" s="12"/>
      <c r="N274" s="8"/>
    </row>
    <row r="275" spans="1:14" ht="15" hidden="1" customHeight="1">
      <c r="A275" s="11"/>
      <c r="B275" s="49"/>
      <c r="C275" s="50">
        <f t="shared" si="63"/>
        <v>2483.0252951583334</v>
      </c>
      <c r="D275" s="51">
        <f t="shared" si="64"/>
        <v>838.85989701295057</v>
      </c>
      <c r="E275" s="52">
        <f t="shared" si="65"/>
        <v>808627.38632460381</v>
      </c>
      <c r="F275" s="52"/>
      <c r="G275" s="52"/>
      <c r="H275" s="52">
        <f t="shared" si="59"/>
        <v>31832.624588226459</v>
      </c>
      <c r="I275" s="94"/>
      <c r="J275" s="95"/>
      <c r="K275" s="33">
        <v>60000</v>
      </c>
      <c r="L275" s="35"/>
      <c r="M275" s="12"/>
      <c r="N275" s="8"/>
    </row>
    <row r="276" spans="1:14" ht="15" hidden="1" customHeight="1">
      <c r="A276" s="11"/>
      <c r="B276" s="49"/>
      <c r="C276" s="50">
        <f t="shared" si="63"/>
        <v>2493.2677745008618</v>
      </c>
      <c r="D276" s="51">
        <f t="shared" si="64"/>
        <v>842.32019408812903</v>
      </c>
      <c r="E276" s="52">
        <f t="shared" si="65"/>
        <v>811962.97429319285</v>
      </c>
      <c r="F276" s="52"/>
      <c r="G276" s="52"/>
      <c r="H276" s="52">
        <f t="shared" si="59"/>
        <v>31963.934164652892</v>
      </c>
      <c r="I276" s="94"/>
      <c r="J276" s="95"/>
      <c r="K276" s="33">
        <v>60000</v>
      </c>
      <c r="L276" s="35"/>
      <c r="M276" s="12"/>
      <c r="N276" s="8"/>
    </row>
    <row r="277" spans="1:14" ht="15" hidden="1" customHeight="1">
      <c r="A277" s="11"/>
      <c r="B277" s="49"/>
      <c r="C277" s="50">
        <f t="shared" si="63"/>
        <v>2503.552504070678</v>
      </c>
      <c r="D277" s="51">
        <f t="shared" si="64"/>
        <v>845.79476488874263</v>
      </c>
      <c r="E277" s="52">
        <f t="shared" si="65"/>
        <v>815312.32156215224</v>
      </c>
      <c r="F277" s="52"/>
      <c r="G277" s="52"/>
      <c r="H277" s="52">
        <f t="shared" si="59"/>
        <v>32095.785393082086</v>
      </c>
      <c r="I277" s="94"/>
      <c r="J277" s="95"/>
      <c r="K277" s="33">
        <v>60000</v>
      </c>
      <c r="L277" s="35"/>
      <c r="M277" s="12"/>
      <c r="N277" s="8"/>
    </row>
    <row r="278" spans="1:14" ht="15" hidden="1" customHeight="1">
      <c r="A278" s="11"/>
      <c r="B278" s="49"/>
      <c r="C278" s="50">
        <f t="shared" si="63"/>
        <v>2513.8796581499691</v>
      </c>
      <c r="D278" s="51">
        <f t="shared" si="64"/>
        <v>849.2836682939087</v>
      </c>
      <c r="E278" s="52">
        <f t="shared" si="65"/>
        <v>818675.48488859611</v>
      </c>
      <c r="F278" s="52"/>
      <c r="G278" s="52"/>
      <c r="H278" s="52">
        <f t="shared" si="59"/>
        <v>32228.180507828551</v>
      </c>
      <c r="I278" s="94"/>
      <c r="J278" s="95"/>
      <c r="K278" s="33">
        <v>60000</v>
      </c>
      <c r="L278" s="35"/>
      <c r="M278" s="12"/>
      <c r="N278" s="8"/>
    </row>
    <row r="279" spans="1:14" ht="15" hidden="1" customHeight="1">
      <c r="A279" s="11"/>
      <c r="B279" s="49"/>
      <c r="C279" s="50">
        <f t="shared" si="63"/>
        <v>2524.2494117398378</v>
      </c>
      <c r="D279" s="51">
        <f t="shared" si="64"/>
        <v>852.78696342562091</v>
      </c>
      <c r="E279" s="52">
        <f t="shared" si="65"/>
        <v>822052.52126376156</v>
      </c>
      <c r="F279" s="52"/>
      <c r="G279" s="52"/>
      <c r="H279" s="52">
        <f t="shared" si="59"/>
        <v>32361.121752423343</v>
      </c>
      <c r="I279" s="94"/>
      <c r="J279" s="95"/>
      <c r="K279" s="33">
        <v>60000</v>
      </c>
      <c r="L279" s="35"/>
      <c r="M279" s="12"/>
      <c r="N279" s="8"/>
    </row>
    <row r="280" spans="1:14" ht="15" hidden="1" customHeight="1">
      <c r="A280" s="11"/>
      <c r="B280" s="49"/>
      <c r="C280" s="50">
        <f t="shared" si="63"/>
        <v>2534.6619405632646</v>
      </c>
      <c r="D280" s="51">
        <f t="shared" si="64"/>
        <v>856.30470964975166</v>
      </c>
      <c r="E280" s="52">
        <f t="shared" si="65"/>
        <v>825443.48791397456</v>
      </c>
      <c r="F280" s="52"/>
      <c r="G280" s="52"/>
      <c r="H280" s="52">
        <f t="shared" si="59"/>
        <v>32494.611379652091</v>
      </c>
      <c r="I280" s="94"/>
      <c r="J280" s="95"/>
      <c r="K280" s="33">
        <v>60000</v>
      </c>
      <c r="L280" s="35"/>
      <c r="M280" s="12"/>
      <c r="N280" s="8"/>
    </row>
    <row r="281" spans="1:14" ht="15" hidden="1" customHeight="1">
      <c r="A281" s="11"/>
      <c r="B281" s="49"/>
      <c r="C281" s="50">
        <f t="shared" si="63"/>
        <v>2545.1174210680879</v>
      </c>
      <c r="D281" s="51">
        <f t="shared" si="64"/>
        <v>859.83696657705696</v>
      </c>
      <c r="E281" s="52">
        <f t="shared" si="65"/>
        <v>828848.44230161968</v>
      </c>
      <c r="F281" s="52"/>
      <c r="G281" s="52"/>
      <c r="H281" s="52">
        <f t="shared" si="59"/>
        <v>32628.651651593154</v>
      </c>
      <c r="I281" s="94"/>
      <c r="J281" s="95"/>
      <c r="K281" s="33">
        <v>60000</v>
      </c>
      <c r="L281" s="35"/>
      <c r="M281" s="12"/>
      <c r="N281" s="8"/>
    </row>
    <row r="282" spans="1:14" ht="20.100000000000001" customHeight="1" thickBot="1">
      <c r="A282" s="11"/>
      <c r="B282" s="49">
        <v>19</v>
      </c>
      <c r="C282" s="50">
        <f>C270+C271+C272+C273+C274+C275+C276+C277+C278+C279+C280+C281</f>
        <v>29830.384033431907</v>
      </c>
      <c r="D282" s="51">
        <f>D270+D271+D272+D273+D274+D275+D276+D277+D278+D279+D280+D281</f>
        <v>10077.832443726997</v>
      </c>
      <c r="E282" s="52">
        <f>E281</f>
        <v>828848.44230161968</v>
      </c>
      <c r="F282" s="52">
        <f>(F269*L17)+F269</f>
        <v>1053424.5879968363</v>
      </c>
      <c r="G282" s="52">
        <f>F282-E282</f>
        <v>224576.1456952166</v>
      </c>
      <c r="H282" s="52">
        <f>H281</f>
        <v>32628.651651593154</v>
      </c>
      <c r="I282" s="96" t="s">
        <v>34</v>
      </c>
      <c r="J282" s="97"/>
      <c r="K282" s="34">
        <v>9876</v>
      </c>
      <c r="L282" s="34"/>
      <c r="M282" s="12"/>
      <c r="N282" s="8"/>
    </row>
    <row r="283" spans="1:14" ht="15" hidden="1" customHeight="1">
      <c r="A283" s="11"/>
      <c r="B283" s="49"/>
      <c r="C283" s="50">
        <f t="shared" ref="C283:C294" si="66">(E282+L$14)*(K$27)/12</f>
        <v>2555.6160304299938</v>
      </c>
      <c r="D283" s="51">
        <f t="shared" ref="D283:D294" si="67">(E282+L$14)*(K$28)/12</f>
        <v>863.38379406418733</v>
      </c>
      <c r="E283" s="52">
        <f>C283+D283+L$14+E282+K295-L295</f>
        <v>842143.4421261138</v>
      </c>
      <c r="F283" s="52"/>
      <c r="G283" s="52"/>
      <c r="H283" s="52">
        <f>(H282*K$29)/12+H282-K295+L295</f>
        <v>22887.244839655978</v>
      </c>
      <c r="I283" s="94"/>
      <c r="J283" s="95"/>
      <c r="K283" s="33">
        <v>60000</v>
      </c>
      <c r="L283" s="35"/>
      <c r="M283" s="12"/>
      <c r="N283" s="8"/>
    </row>
    <row r="284" spans="1:14" ht="15" hidden="1" customHeight="1">
      <c r="A284" s="11"/>
      <c r="B284" s="49"/>
      <c r="C284" s="50">
        <f t="shared" si="66"/>
        <v>2596.6089465555174</v>
      </c>
      <c r="D284" s="51">
        <f t="shared" si="67"/>
        <v>877.23275221470192</v>
      </c>
      <c r="E284" s="52">
        <f t="shared" ref="E284:E294" si="68">C284+D284+L$14+E283</f>
        <v>845617.28382488398</v>
      </c>
      <c r="F284" s="52"/>
      <c r="G284" s="52"/>
      <c r="H284" s="52">
        <f t="shared" si="59"/>
        <v>22981.654724619559</v>
      </c>
      <c r="I284" s="94"/>
      <c r="J284" s="95"/>
      <c r="K284" s="33">
        <v>60000</v>
      </c>
      <c r="L284" s="35"/>
      <c r="M284" s="12"/>
      <c r="N284" s="8"/>
    </row>
    <row r="285" spans="1:14" ht="15" hidden="1" customHeight="1">
      <c r="A285" s="11"/>
      <c r="B285" s="49"/>
      <c r="C285" s="50">
        <f t="shared" si="66"/>
        <v>2607.3199584600588</v>
      </c>
      <c r="D285" s="51">
        <f t="shared" si="67"/>
        <v>880.85133731758754</v>
      </c>
      <c r="E285" s="52">
        <f t="shared" si="68"/>
        <v>849105.45512066165</v>
      </c>
      <c r="F285" s="52"/>
      <c r="G285" s="52"/>
      <c r="H285" s="52">
        <f t="shared" si="59"/>
        <v>23076.454050358614</v>
      </c>
      <c r="I285" s="94"/>
      <c r="J285" s="95"/>
      <c r="K285" s="33">
        <v>60000</v>
      </c>
      <c r="L285" s="35"/>
      <c r="M285" s="12"/>
      <c r="N285" s="8"/>
    </row>
    <row r="286" spans="1:14" ht="15" hidden="1" customHeight="1">
      <c r="A286" s="11"/>
      <c r="B286" s="49"/>
      <c r="C286" s="50">
        <f t="shared" si="66"/>
        <v>2618.0751532887066</v>
      </c>
      <c r="D286" s="51">
        <f t="shared" si="67"/>
        <v>884.48484908402258</v>
      </c>
      <c r="E286" s="52">
        <f t="shared" si="68"/>
        <v>852608.01512303436</v>
      </c>
      <c r="F286" s="52"/>
      <c r="G286" s="52"/>
      <c r="H286" s="52">
        <f t="shared" si="59"/>
        <v>23171.644423316342</v>
      </c>
      <c r="I286" s="94"/>
      <c r="J286" s="95"/>
      <c r="K286" s="33">
        <v>60000</v>
      </c>
      <c r="L286" s="35"/>
      <c r="M286" s="12"/>
      <c r="N286" s="8"/>
    </row>
    <row r="287" spans="1:14" ht="15" hidden="1" customHeight="1">
      <c r="A287" s="11"/>
      <c r="B287" s="49"/>
      <c r="C287" s="50">
        <f t="shared" si="66"/>
        <v>2628.8747132960225</v>
      </c>
      <c r="D287" s="51">
        <f t="shared" si="67"/>
        <v>888.13334908649415</v>
      </c>
      <c r="E287" s="52">
        <f t="shared" si="68"/>
        <v>856125.02318541682</v>
      </c>
      <c r="F287" s="52"/>
      <c r="G287" s="52"/>
      <c r="H287" s="52">
        <f t="shared" si="59"/>
        <v>23267.227456562523</v>
      </c>
      <c r="I287" s="94"/>
      <c r="J287" s="95"/>
      <c r="K287" s="33">
        <v>60000</v>
      </c>
      <c r="L287" s="35"/>
      <c r="M287" s="12"/>
      <c r="N287" s="8"/>
    </row>
    <row r="288" spans="1:14" ht="15" hidden="1" customHeight="1">
      <c r="A288" s="11"/>
      <c r="B288" s="49"/>
      <c r="C288" s="50">
        <f t="shared" si="66"/>
        <v>2639.7188214883686</v>
      </c>
      <c r="D288" s="51">
        <f t="shared" si="67"/>
        <v>891.79689915147594</v>
      </c>
      <c r="E288" s="52">
        <f t="shared" si="68"/>
        <v>859656.53890605667</v>
      </c>
      <c r="F288" s="52"/>
      <c r="G288" s="52"/>
      <c r="H288" s="52">
        <f t="shared" si="59"/>
        <v>23363.204769820844</v>
      </c>
      <c r="I288" s="94"/>
      <c r="J288" s="95"/>
      <c r="K288" s="33">
        <v>60000</v>
      </c>
      <c r="L288" s="35"/>
      <c r="M288" s="12"/>
      <c r="N288" s="8"/>
    </row>
    <row r="289" spans="1:14" ht="15" hidden="1" customHeight="1">
      <c r="A289" s="11"/>
      <c r="B289" s="49"/>
      <c r="C289" s="50">
        <f t="shared" si="66"/>
        <v>2650.6076616270079</v>
      </c>
      <c r="D289" s="51">
        <f t="shared" si="67"/>
        <v>895.47556136047569</v>
      </c>
      <c r="E289" s="52">
        <f t="shared" si="68"/>
        <v>863202.62212904415</v>
      </c>
      <c r="F289" s="52"/>
      <c r="G289" s="52"/>
      <c r="H289" s="52">
        <f t="shared" si="59"/>
        <v>23459.577989496356</v>
      </c>
      <c r="I289" s="94"/>
      <c r="J289" s="95"/>
      <c r="K289" s="33">
        <v>60000</v>
      </c>
      <c r="L289" s="35"/>
      <c r="M289" s="12"/>
      <c r="N289" s="8"/>
    </row>
    <row r="290" spans="1:14" ht="15" hidden="1" customHeight="1">
      <c r="A290" s="11"/>
      <c r="B290" s="49"/>
      <c r="C290" s="50">
        <f t="shared" si="66"/>
        <v>2661.5414182312193</v>
      </c>
      <c r="D290" s="51">
        <f t="shared" si="67"/>
        <v>899.16939805108768</v>
      </c>
      <c r="E290" s="52">
        <f t="shared" si="68"/>
        <v>866763.33294532646</v>
      </c>
      <c r="F290" s="52"/>
      <c r="G290" s="52"/>
      <c r="H290" s="52">
        <f t="shared" si="59"/>
        <v>23556.348748703029</v>
      </c>
      <c r="I290" s="94"/>
      <c r="J290" s="95"/>
      <c r="K290" s="33">
        <v>60000</v>
      </c>
      <c r="L290" s="35"/>
      <c r="M290" s="12"/>
      <c r="N290" s="8"/>
    </row>
    <row r="291" spans="1:14" ht="15" hidden="1" customHeight="1">
      <c r="A291" s="11"/>
      <c r="B291" s="52"/>
      <c r="C291" s="50">
        <f t="shared" si="66"/>
        <v>2672.5202765814233</v>
      </c>
      <c r="D291" s="51">
        <f t="shared" si="67"/>
        <v>902.87847181804852</v>
      </c>
      <c r="E291" s="52">
        <f t="shared" si="68"/>
        <v>870338.73169372592</v>
      </c>
      <c r="F291" s="52"/>
      <c r="G291" s="52"/>
      <c r="H291" s="52">
        <f t="shared" si="59"/>
        <v>23653.518687291427</v>
      </c>
      <c r="I291" s="94"/>
      <c r="J291" s="95"/>
      <c r="K291" s="33">
        <v>60000</v>
      </c>
      <c r="L291" s="35"/>
      <c r="M291" s="12"/>
      <c r="N291" s="8"/>
    </row>
    <row r="292" spans="1:14" ht="15" hidden="1" customHeight="1">
      <c r="A292" s="11"/>
      <c r="B292" s="49"/>
      <c r="C292" s="50">
        <f t="shared" si="66"/>
        <v>2683.5444227223215</v>
      </c>
      <c r="D292" s="51">
        <f t="shared" si="67"/>
        <v>906.60284551429788</v>
      </c>
      <c r="E292" s="52">
        <f t="shared" si="68"/>
        <v>873928.87896196253</v>
      </c>
      <c r="F292" s="52"/>
      <c r="G292" s="52"/>
      <c r="H292" s="52">
        <f t="shared" si="59"/>
        <v>23751.089451876505</v>
      </c>
      <c r="I292" s="94"/>
      <c r="J292" s="95"/>
      <c r="K292" s="33">
        <v>60000</v>
      </c>
      <c r="L292" s="35"/>
      <c r="M292" s="12"/>
      <c r="N292" s="8"/>
    </row>
    <row r="293" spans="1:14" ht="15" hidden="1" customHeight="1">
      <c r="A293" s="11"/>
      <c r="B293" s="49"/>
      <c r="C293" s="50">
        <f t="shared" si="66"/>
        <v>2694.614043466051</v>
      </c>
      <c r="D293" s="51">
        <f t="shared" si="67"/>
        <v>910.34258225204439</v>
      </c>
      <c r="E293" s="52">
        <f t="shared" si="68"/>
        <v>877533.83558768057</v>
      </c>
      <c r="F293" s="52"/>
      <c r="G293" s="52"/>
      <c r="H293" s="52">
        <f t="shared" si="59"/>
        <v>23849.062695865498</v>
      </c>
      <c r="I293" s="94"/>
      <c r="J293" s="95"/>
      <c r="K293" s="33">
        <v>60000</v>
      </c>
      <c r="L293" s="35"/>
      <c r="M293" s="12"/>
      <c r="N293" s="8"/>
    </row>
    <row r="294" spans="1:14" ht="15" hidden="1" customHeight="1">
      <c r="A294" s="11"/>
      <c r="B294" s="49"/>
      <c r="C294" s="50">
        <f t="shared" si="66"/>
        <v>2705.7293263953484</v>
      </c>
      <c r="D294" s="51">
        <f t="shared" si="67"/>
        <v>914.09774540383398</v>
      </c>
      <c r="E294" s="52">
        <f t="shared" si="68"/>
        <v>881153.66265947977</v>
      </c>
      <c r="F294" s="52"/>
      <c r="G294" s="52"/>
      <c r="H294" s="52">
        <f t="shared" si="59"/>
        <v>23947.440079485943</v>
      </c>
      <c r="I294" s="94"/>
      <c r="J294" s="95"/>
      <c r="K294" s="33">
        <v>60000</v>
      </c>
      <c r="L294" s="35"/>
      <c r="M294" s="12"/>
      <c r="N294" s="8"/>
    </row>
    <row r="295" spans="1:14" ht="20.100000000000001" customHeight="1">
      <c r="A295" s="11"/>
      <c r="B295" s="53">
        <v>20</v>
      </c>
      <c r="C295" s="54">
        <f>C283+C284+C285+C286+C287+C288+C289+C290+C291+C292+C293+C294</f>
        <v>31714.770772542037</v>
      </c>
      <c r="D295" s="55">
        <f>D283+D284+D285+D286+D287+D288+D289+D290+D291+D292+D293+D294</f>
        <v>10714.44958531826</v>
      </c>
      <c r="E295" s="56">
        <f>E294</f>
        <v>881153.66265947977</v>
      </c>
      <c r="F295" s="56">
        <f>(F282*L17)+F282</f>
        <v>1095561.5715167096</v>
      </c>
      <c r="G295" s="56">
        <f>F295-E295</f>
        <v>214407.90885722986</v>
      </c>
      <c r="H295" s="56">
        <f>H294</f>
        <v>23947.440079485943</v>
      </c>
      <c r="I295" s="96" t="s">
        <v>35</v>
      </c>
      <c r="J295" s="97"/>
      <c r="K295" s="34">
        <v>9876</v>
      </c>
      <c r="L295" s="34"/>
      <c r="M295" s="12"/>
      <c r="N295" s="8"/>
    </row>
    <row r="296" spans="1:14" ht="15" customHeight="1">
      <c r="A296" s="11"/>
      <c r="B296" s="37"/>
      <c r="C296" s="38"/>
      <c r="D296" s="38"/>
      <c r="E296" s="37"/>
      <c r="F296" s="38"/>
      <c r="G296" s="38"/>
      <c r="H296" s="38"/>
      <c r="I296" s="39"/>
      <c r="J296" s="39"/>
      <c r="K296" s="39"/>
      <c r="L296" s="39"/>
      <c r="M296" s="11"/>
      <c r="N296" s="5"/>
    </row>
    <row r="297" spans="1:14" ht="15" customHeight="1">
      <c r="A297" s="11"/>
      <c r="B297" s="37"/>
      <c r="C297" s="38"/>
      <c r="D297" s="38"/>
      <c r="E297" s="37"/>
      <c r="F297" s="38"/>
      <c r="G297" s="38"/>
      <c r="H297" s="38"/>
      <c r="I297" s="39"/>
      <c r="J297" s="39"/>
      <c r="K297" s="39"/>
      <c r="L297" s="39"/>
      <c r="M297" s="11"/>
      <c r="N297" s="5"/>
    </row>
    <row r="298" spans="1:14" ht="15" customHeight="1">
      <c r="A298" s="11"/>
      <c r="B298" s="20"/>
      <c r="C298" s="21"/>
      <c r="D298" s="21"/>
      <c r="E298" s="20"/>
      <c r="F298" s="21"/>
      <c r="G298" s="21"/>
      <c r="H298" s="21"/>
      <c r="I298" s="22"/>
      <c r="J298" s="22"/>
      <c r="K298" s="22"/>
      <c r="L298" s="22"/>
      <c r="M298" s="11"/>
      <c r="N298" s="5"/>
    </row>
    <row r="299" spans="1:14" ht="15" customHeight="1">
      <c r="A299" s="11"/>
      <c r="B299" s="20"/>
      <c r="C299" s="21"/>
      <c r="D299" s="21"/>
      <c r="E299" s="20"/>
      <c r="F299" s="21"/>
      <c r="G299" s="21"/>
      <c r="H299" s="21"/>
      <c r="I299" s="22"/>
      <c r="J299" s="22"/>
      <c r="K299" s="22"/>
      <c r="L299" s="22"/>
      <c r="M299" s="11"/>
      <c r="N299" s="5"/>
    </row>
    <row r="300" spans="1:14" ht="15" customHeight="1">
      <c r="A300" s="11"/>
      <c r="B300" s="20"/>
      <c r="C300" s="21"/>
      <c r="D300" s="21"/>
      <c r="E300" s="20"/>
      <c r="F300" s="21"/>
      <c r="G300" s="21"/>
      <c r="H300" s="21"/>
      <c r="I300" s="22"/>
      <c r="J300" s="22"/>
      <c r="K300" s="22"/>
      <c r="L300" s="22"/>
      <c r="M300" s="11"/>
      <c r="N300" s="5"/>
    </row>
    <row r="301" spans="1:14">
      <c r="A301" s="11"/>
      <c r="B301" s="20"/>
      <c r="C301" s="21"/>
      <c r="D301" s="21"/>
      <c r="E301" s="20"/>
      <c r="F301" s="21"/>
      <c r="G301" s="21"/>
      <c r="H301" s="21"/>
      <c r="I301" s="22"/>
      <c r="J301" s="22"/>
      <c r="K301" s="22"/>
      <c r="L301" s="22"/>
      <c r="M301" s="11"/>
      <c r="N301" s="5"/>
    </row>
    <row r="302" spans="1:14">
      <c r="A302" s="11"/>
      <c r="B302" s="20"/>
      <c r="C302" s="21"/>
      <c r="D302" s="21"/>
      <c r="E302" s="20"/>
      <c r="F302" s="21"/>
      <c r="G302" s="21"/>
      <c r="H302" s="21"/>
      <c r="I302" s="22"/>
      <c r="J302" s="22"/>
      <c r="K302" s="22"/>
      <c r="L302" s="22"/>
      <c r="M302" s="11"/>
      <c r="N302" s="5"/>
    </row>
    <row r="303" spans="1:14">
      <c r="A303" s="11"/>
      <c r="B303" s="20"/>
      <c r="C303" s="21"/>
      <c r="D303" s="21"/>
      <c r="E303" s="20"/>
      <c r="F303" s="21"/>
      <c r="G303" s="21"/>
      <c r="H303" s="21"/>
      <c r="I303" s="22"/>
      <c r="J303" s="22"/>
      <c r="K303" s="22"/>
      <c r="L303" s="22"/>
      <c r="M303" s="11"/>
      <c r="N303" s="5"/>
    </row>
    <row r="304" spans="1:14">
      <c r="A304" s="11"/>
      <c r="B304" s="20"/>
      <c r="C304" s="21"/>
      <c r="D304" s="21"/>
      <c r="E304" s="20"/>
      <c r="F304" s="21"/>
      <c r="G304" s="21"/>
      <c r="H304" s="21"/>
      <c r="I304" s="22"/>
      <c r="J304" s="22"/>
      <c r="K304" s="22"/>
      <c r="L304" s="22"/>
      <c r="M304" s="11"/>
      <c r="N304" s="5"/>
    </row>
    <row r="305" spans="1:14">
      <c r="A305" s="11"/>
      <c r="B305" s="20"/>
      <c r="C305" s="21"/>
      <c r="D305" s="21"/>
      <c r="E305" s="20"/>
      <c r="F305" s="21"/>
      <c r="G305" s="21"/>
      <c r="H305" s="21"/>
      <c r="I305" s="22"/>
      <c r="J305" s="22"/>
      <c r="K305" s="22"/>
      <c r="L305" s="22"/>
      <c r="M305" s="11"/>
      <c r="N305" s="5"/>
    </row>
    <row r="306" spans="1:14">
      <c r="A306" s="11"/>
      <c r="B306" s="20"/>
      <c r="C306" s="21"/>
      <c r="D306" s="21"/>
      <c r="E306" s="20"/>
      <c r="F306" s="21"/>
      <c r="G306" s="21"/>
      <c r="H306" s="21"/>
      <c r="I306" s="22"/>
      <c r="J306" s="22"/>
      <c r="K306" s="22"/>
      <c r="L306" s="22"/>
      <c r="M306" s="11"/>
      <c r="N306" s="5"/>
    </row>
    <row r="307" spans="1:14">
      <c r="A307" s="11"/>
      <c r="B307" s="20"/>
      <c r="C307" s="21"/>
      <c r="D307" s="21"/>
      <c r="E307" s="20"/>
      <c r="F307" s="21"/>
      <c r="G307" s="21"/>
      <c r="H307" s="21"/>
      <c r="I307" s="22"/>
      <c r="J307" s="22"/>
      <c r="K307" s="22"/>
      <c r="L307" s="22"/>
      <c r="M307" s="11"/>
      <c r="N307" s="5"/>
    </row>
    <row r="308" spans="1:14">
      <c r="A308" s="11"/>
      <c r="B308" s="20"/>
      <c r="C308" s="21"/>
      <c r="D308" s="21"/>
      <c r="E308" s="20"/>
      <c r="F308" s="21"/>
      <c r="G308" s="21"/>
      <c r="H308" s="21"/>
      <c r="I308" s="22"/>
      <c r="J308" s="22"/>
      <c r="K308" s="22"/>
      <c r="L308" s="22"/>
      <c r="M308" s="11"/>
      <c r="N308" s="5"/>
    </row>
    <row r="309" spans="1:14">
      <c r="A309" s="11"/>
      <c r="B309" s="20"/>
      <c r="C309" s="21"/>
      <c r="D309" s="21"/>
      <c r="E309" s="20"/>
      <c r="F309" s="21"/>
      <c r="G309" s="21"/>
      <c r="H309" s="21"/>
      <c r="I309" s="22"/>
      <c r="J309" s="22"/>
      <c r="K309" s="22"/>
      <c r="L309" s="22"/>
      <c r="M309" s="11"/>
      <c r="N309" s="5"/>
    </row>
    <row r="310" spans="1:14">
      <c r="A310" s="11"/>
      <c r="B310" s="20"/>
      <c r="C310" s="21"/>
      <c r="D310" s="21"/>
      <c r="E310" s="20"/>
      <c r="F310" s="21"/>
      <c r="G310" s="21"/>
      <c r="H310" s="21"/>
      <c r="I310" s="22"/>
      <c r="J310" s="22"/>
      <c r="K310" s="22"/>
      <c r="L310" s="22"/>
      <c r="M310" s="11"/>
      <c r="N310" s="5"/>
    </row>
    <row r="311" spans="1:14">
      <c r="A311" s="11"/>
      <c r="B311" s="20"/>
      <c r="C311" s="21"/>
      <c r="D311" s="21"/>
      <c r="E311" s="20"/>
      <c r="F311" s="21"/>
      <c r="G311" s="21"/>
      <c r="H311" s="21"/>
      <c r="I311" s="22"/>
      <c r="J311" s="22"/>
      <c r="K311" s="22"/>
      <c r="L311" s="22"/>
      <c r="M311" s="11"/>
      <c r="N311" s="5"/>
    </row>
    <row r="312" spans="1:14">
      <c r="A312" s="11"/>
      <c r="B312" s="20"/>
      <c r="C312" s="21"/>
      <c r="D312" s="21"/>
      <c r="E312" s="20"/>
      <c r="F312" s="21"/>
      <c r="G312" s="21"/>
      <c r="H312" s="21"/>
      <c r="I312" s="22"/>
      <c r="J312" s="22"/>
      <c r="K312" s="22"/>
      <c r="L312" s="22"/>
      <c r="M312" s="11"/>
      <c r="N312" s="5"/>
    </row>
    <row r="313" spans="1:14">
      <c r="A313" s="11"/>
      <c r="B313" s="20"/>
      <c r="C313" s="21"/>
      <c r="D313" s="21"/>
      <c r="E313" s="20"/>
      <c r="F313" s="21"/>
      <c r="G313" s="21"/>
      <c r="H313" s="21"/>
      <c r="I313" s="22"/>
      <c r="J313" s="22"/>
      <c r="K313" s="22"/>
      <c r="L313" s="22"/>
      <c r="M313" s="11"/>
      <c r="N313" s="5"/>
    </row>
    <row r="314" spans="1:14">
      <c r="A314" s="11"/>
      <c r="B314" s="20"/>
      <c r="C314" s="21"/>
      <c r="D314" s="21"/>
      <c r="E314" s="20"/>
      <c r="F314" s="21"/>
      <c r="G314" s="21"/>
      <c r="H314" s="21"/>
      <c r="I314" s="22"/>
      <c r="J314" s="22"/>
      <c r="K314" s="22"/>
      <c r="L314" s="22"/>
      <c r="M314" s="11"/>
      <c r="N314" s="5"/>
    </row>
    <row r="315" spans="1:14">
      <c r="A315" s="11"/>
      <c r="B315" s="20"/>
      <c r="C315" s="21"/>
      <c r="D315" s="21"/>
      <c r="E315" s="20"/>
      <c r="F315" s="21"/>
      <c r="G315" s="21"/>
      <c r="H315" s="21"/>
      <c r="I315" s="22"/>
      <c r="J315" s="22"/>
      <c r="K315" s="22"/>
      <c r="L315" s="22"/>
      <c r="M315" s="11"/>
      <c r="N315" s="5"/>
    </row>
    <row r="316" spans="1:14">
      <c r="A316" s="11"/>
      <c r="B316" s="20"/>
      <c r="C316" s="21"/>
      <c r="D316" s="21"/>
      <c r="E316" s="20"/>
      <c r="F316" s="21"/>
      <c r="G316" s="21"/>
      <c r="H316" s="21"/>
      <c r="I316" s="22"/>
      <c r="J316" s="22"/>
      <c r="K316" s="22"/>
      <c r="L316" s="22"/>
      <c r="M316" s="11"/>
      <c r="N316" s="5"/>
    </row>
    <row r="317" spans="1:14">
      <c r="A317" s="11"/>
      <c r="B317" s="20"/>
      <c r="C317" s="21"/>
      <c r="D317" s="21"/>
      <c r="E317" s="20"/>
      <c r="F317" s="21"/>
      <c r="G317" s="21"/>
      <c r="H317" s="21"/>
      <c r="I317" s="22"/>
      <c r="J317" s="22"/>
      <c r="K317" s="22"/>
      <c r="L317" s="22"/>
      <c r="M317" s="11"/>
      <c r="N317" s="5"/>
    </row>
    <row r="318" spans="1:14">
      <c r="A318" s="11"/>
      <c r="B318" s="20"/>
      <c r="C318" s="21"/>
      <c r="D318" s="21"/>
      <c r="E318" s="20"/>
      <c r="F318" s="21"/>
      <c r="G318" s="21"/>
      <c r="H318" s="21"/>
      <c r="I318" s="22"/>
      <c r="J318" s="22"/>
      <c r="K318" s="22"/>
      <c r="L318" s="22"/>
      <c r="M318" s="11"/>
      <c r="N318" s="5"/>
    </row>
    <row r="319" spans="1:14">
      <c r="A319" s="11"/>
      <c r="B319" s="20"/>
      <c r="C319" s="21"/>
      <c r="D319" s="21"/>
      <c r="E319" s="20"/>
      <c r="F319" s="21"/>
      <c r="G319" s="21"/>
      <c r="H319" s="21"/>
      <c r="I319" s="22"/>
      <c r="J319" s="22"/>
      <c r="K319" s="22"/>
      <c r="L319" s="22"/>
      <c r="M319" s="11"/>
      <c r="N319" s="5"/>
    </row>
    <row r="320" spans="1:14">
      <c r="A320" s="11"/>
      <c r="B320" s="20"/>
      <c r="C320" s="21"/>
      <c r="D320" s="21"/>
      <c r="E320" s="20"/>
      <c r="F320" s="21"/>
      <c r="G320" s="21"/>
      <c r="H320" s="21"/>
      <c r="I320" s="22"/>
      <c r="J320" s="22"/>
      <c r="K320" s="22"/>
      <c r="L320" s="22"/>
      <c r="M320" s="11"/>
      <c r="N320" s="5"/>
    </row>
    <row r="321" spans="1:14">
      <c r="A321" s="11"/>
      <c r="B321" s="20"/>
      <c r="C321" s="21"/>
      <c r="D321" s="21"/>
      <c r="E321" s="20"/>
      <c r="F321" s="21"/>
      <c r="G321" s="21"/>
      <c r="H321" s="21"/>
      <c r="I321" s="22"/>
      <c r="J321" s="22"/>
      <c r="K321" s="22"/>
      <c r="L321" s="22"/>
      <c r="M321" s="11"/>
      <c r="N321" s="5"/>
    </row>
    <row r="322" spans="1:14">
      <c r="A322" s="11"/>
      <c r="B322" s="20"/>
      <c r="C322" s="21"/>
      <c r="D322" s="21"/>
      <c r="E322" s="20"/>
      <c r="F322" s="21"/>
      <c r="G322" s="21"/>
      <c r="H322" s="21"/>
      <c r="I322" s="22"/>
      <c r="J322" s="22"/>
      <c r="K322" s="22"/>
      <c r="L322" s="22"/>
      <c r="M322" s="11"/>
      <c r="N322" s="5"/>
    </row>
    <row r="323" spans="1:14">
      <c r="A323" s="11"/>
      <c r="B323" s="20"/>
      <c r="C323" s="21"/>
      <c r="D323" s="21"/>
      <c r="E323" s="20"/>
      <c r="F323" s="21"/>
      <c r="G323" s="21"/>
      <c r="H323" s="21"/>
      <c r="I323" s="22"/>
      <c r="J323" s="22"/>
      <c r="K323" s="22"/>
      <c r="L323" s="22"/>
      <c r="M323" s="11"/>
      <c r="N323" s="5"/>
    </row>
    <row r="324" spans="1:14">
      <c r="A324" s="11"/>
      <c r="B324" s="20"/>
      <c r="C324" s="21"/>
      <c r="D324" s="21"/>
      <c r="E324" s="20"/>
      <c r="F324" s="21"/>
      <c r="G324" s="21"/>
      <c r="H324" s="21"/>
      <c r="I324" s="22"/>
      <c r="J324" s="22"/>
      <c r="K324" s="22"/>
      <c r="L324" s="22"/>
      <c r="M324" s="11"/>
      <c r="N324" s="5"/>
    </row>
    <row r="325" spans="1:14">
      <c r="A325" s="11"/>
      <c r="B325" s="20"/>
      <c r="C325" s="21"/>
      <c r="D325" s="21"/>
      <c r="E325" s="20"/>
      <c r="F325" s="21"/>
      <c r="G325" s="21"/>
      <c r="H325" s="21"/>
      <c r="I325" s="22"/>
      <c r="J325" s="22"/>
      <c r="K325" s="22"/>
      <c r="L325" s="22"/>
      <c r="M325" s="11"/>
      <c r="N325" s="5"/>
    </row>
    <row r="326" spans="1:14">
      <c r="A326" s="11"/>
      <c r="B326" s="20"/>
      <c r="C326" s="21"/>
      <c r="D326" s="21"/>
      <c r="E326" s="20"/>
      <c r="F326" s="21"/>
      <c r="G326" s="21"/>
      <c r="H326" s="21"/>
      <c r="I326" s="22"/>
      <c r="J326" s="22"/>
      <c r="K326" s="22"/>
      <c r="L326" s="22"/>
      <c r="M326" s="11"/>
      <c r="N326" s="5"/>
    </row>
    <row r="327" spans="1:14">
      <c r="A327" s="11"/>
      <c r="B327" s="20"/>
      <c r="C327" s="21"/>
      <c r="D327" s="21"/>
      <c r="E327" s="20"/>
      <c r="F327" s="21"/>
      <c r="G327" s="21"/>
      <c r="H327" s="21"/>
      <c r="I327" s="22"/>
      <c r="J327" s="22"/>
      <c r="K327" s="22"/>
      <c r="L327" s="22"/>
      <c r="M327" s="11"/>
      <c r="N327" s="5"/>
    </row>
    <row r="328" spans="1:14">
      <c r="A328" s="11"/>
      <c r="B328" s="20"/>
      <c r="C328" s="21"/>
      <c r="D328" s="21"/>
      <c r="E328" s="20"/>
      <c r="F328" s="21"/>
      <c r="G328" s="21"/>
      <c r="H328" s="21"/>
      <c r="I328" s="22"/>
      <c r="J328" s="22"/>
      <c r="K328" s="22"/>
      <c r="L328" s="22"/>
      <c r="M328" s="11"/>
      <c r="N328" s="5"/>
    </row>
    <row r="329" spans="1:14">
      <c r="A329" s="11"/>
      <c r="B329" s="20"/>
      <c r="C329" s="21"/>
      <c r="D329" s="21"/>
      <c r="E329" s="20"/>
      <c r="F329" s="21"/>
      <c r="G329" s="21"/>
      <c r="H329" s="21"/>
      <c r="I329" s="22"/>
      <c r="J329" s="22"/>
      <c r="K329" s="22"/>
      <c r="L329" s="22"/>
      <c r="M329" s="11"/>
      <c r="N329" s="5"/>
    </row>
    <row r="330" spans="1:14">
      <c r="A330" s="11"/>
      <c r="B330" s="20"/>
      <c r="C330" s="21"/>
      <c r="D330" s="21"/>
      <c r="E330" s="20"/>
      <c r="F330" s="21"/>
      <c r="G330" s="21"/>
      <c r="H330" s="21"/>
      <c r="I330" s="22"/>
      <c r="J330" s="22"/>
      <c r="K330" s="22"/>
      <c r="L330" s="22"/>
      <c r="M330" s="11"/>
      <c r="N330" s="5"/>
    </row>
    <row r="331" spans="1:14">
      <c r="A331" s="11"/>
      <c r="B331" s="20"/>
      <c r="C331" s="21"/>
      <c r="D331" s="21"/>
      <c r="E331" s="20"/>
      <c r="F331" s="21"/>
      <c r="G331" s="21"/>
      <c r="H331" s="21"/>
      <c r="I331" s="22"/>
      <c r="J331" s="22"/>
      <c r="K331" s="22"/>
      <c r="L331" s="22"/>
      <c r="M331" s="11"/>
      <c r="N331" s="5"/>
    </row>
    <row r="332" spans="1:14">
      <c r="A332" s="11"/>
      <c r="B332" s="20"/>
      <c r="C332" s="21"/>
      <c r="D332" s="21"/>
      <c r="E332" s="20"/>
      <c r="F332" s="21"/>
      <c r="G332" s="21"/>
      <c r="H332" s="21"/>
      <c r="I332" s="22"/>
      <c r="J332" s="22"/>
      <c r="K332" s="22"/>
      <c r="L332" s="22"/>
      <c r="M332" s="11"/>
      <c r="N332" s="5"/>
    </row>
    <row r="333" spans="1:14">
      <c r="A333" s="11"/>
      <c r="B333" s="20"/>
      <c r="C333" s="21"/>
      <c r="D333" s="21"/>
      <c r="E333" s="20"/>
      <c r="F333" s="21"/>
      <c r="G333" s="21"/>
      <c r="H333" s="21"/>
      <c r="I333" s="22"/>
      <c r="J333" s="22"/>
      <c r="K333" s="22"/>
      <c r="L333" s="22"/>
      <c r="M333" s="11"/>
      <c r="N333" s="5"/>
    </row>
    <row r="334" spans="1:14">
      <c r="A334" s="11"/>
      <c r="B334" s="20"/>
      <c r="C334" s="21"/>
      <c r="D334" s="21"/>
      <c r="E334" s="20"/>
      <c r="F334" s="21"/>
      <c r="G334" s="21"/>
      <c r="H334" s="21"/>
      <c r="I334" s="22"/>
      <c r="J334" s="22"/>
      <c r="K334" s="22"/>
      <c r="L334" s="22"/>
      <c r="M334" s="11"/>
      <c r="N334" s="5"/>
    </row>
    <row r="335" spans="1:14">
      <c r="A335" s="11"/>
      <c r="B335" s="20"/>
      <c r="C335" s="21"/>
      <c r="D335" s="21"/>
      <c r="E335" s="20"/>
      <c r="F335" s="21"/>
      <c r="G335" s="21"/>
      <c r="H335" s="21"/>
      <c r="I335" s="22"/>
      <c r="J335" s="22"/>
      <c r="K335" s="22"/>
      <c r="L335" s="22"/>
      <c r="M335" s="11"/>
      <c r="N335" s="5"/>
    </row>
    <row r="336" spans="1:14">
      <c r="A336" s="11"/>
      <c r="B336" s="20"/>
      <c r="C336" s="21"/>
      <c r="D336" s="21"/>
      <c r="E336" s="20"/>
      <c r="F336" s="21"/>
      <c r="G336" s="21"/>
      <c r="H336" s="21"/>
      <c r="I336" s="22"/>
      <c r="J336" s="22"/>
      <c r="K336" s="22"/>
      <c r="L336" s="22"/>
      <c r="M336" s="11"/>
      <c r="N336" s="5"/>
    </row>
    <row r="337" spans="1:14">
      <c r="A337" s="11"/>
      <c r="B337" s="20"/>
      <c r="C337" s="21"/>
      <c r="D337" s="21"/>
      <c r="E337" s="20"/>
      <c r="F337" s="21"/>
      <c r="G337" s="21"/>
      <c r="H337" s="21"/>
      <c r="I337" s="22"/>
      <c r="J337" s="22"/>
      <c r="K337" s="22"/>
      <c r="L337" s="22"/>
      <c r="M337" s="11"/>
      <c r="N337" s="5"/>
    </row>
    <row r="338" spans="1:14">
      <c r="A338" s="11"/>
      <c r="B338" s="20"/>
      <c r="C338" s="21"/>
      <c r="D338" s="21"/>
      <c r="E338" s="20"/>
      <c r="F338" s="21"/>
      <c r="G338" s="21"/>
      <c r="H338" s="21"/>
      <c r="I338" s="22"/>
      <c r="J338" s="22"/>
      <c r="K338" s="22"/>
      <c r="L338" s="22"/>
      <c r="M338" s="11"/>
      <c r="N338" s="5"/>
    </row>
    <row r="339" spans="1:14">
      <c r="A339" s="11"/>
      <c r="B339" s="20"/>
      <c r="C339" s="21"/>
      <c r="D339" s="21"/>
      <c r="E339" s="20"/>
      <c r="F339" s="21"/>
      <c r="G339" s="21"/>
      <c r="H339" s="21"/>
      <c r="I339" s="22"/>
      <c r="J339" s="22"/>
      <c r="K339" s="22"/>
      <c r="L339" s="22"/>
      <c r="M339" s="11"/>
      <c r="N339" s="5"/>
    </row>
    <row r="340" spans="1:14">
      <c r="A340" s="11"/>
      <c r="B340" s="20"/>
      <c r="C340" s="21"/>
      <c r="D340" s="21"/>
      <c r="E340" s="20"/>
      <c r="F340" s="21"/>
      <c r="G340" s="21"/>
      <c r="H340" s="21"/>
      <c r="I340" s="22"/>
      <c r="J340" s="22"/>
      <c r="K340" s="22"/>
      <c r="L340" s="22"/>
      <c r="M340" s="11"/>
      <c r="N340" s="5"/>
    </row>
    <row r="341" spans="1:14">
      <c r="A341" s="11"/>
      <c r="B341" s="20"/>
      <c r="C341" s="21"/>
      <c r="D341" s="21"/>
      <c r="E341" s="20"/>
      <c r="F341" s="21"/>
      <c r="G341" s="21"/>
      <c r="H341" s="21"/>
      <c r="I341" s="22"/>
      <c r="J341" s="22"/>
      <c r="K341" s="22"/>
      <c r="L341" s="22"/>
      <c r="M341" s="11"/>
      <c r="N341" s="5"/>
    </row>
    <row r="342" spans="1:14">
      <c r="A342" s="11"/>
      <c r="B342" s="20"/>
      <c r="C342" s="21"/>
      <c r="D342" s="21"/>
      <c r="E342" s="20"/>
      <c r="F342" s="21"/>
      <c r="G342" s="21"/>
      <c r="H342" s="21"/>
      <c r="I342" s="22"/>
      <c r="J342" s="22"/>
      <c r="K342" s="22"/>
      <c r="L342" s="22"/>
      <c r="M342" s="11"/>
      <c r="N342" s="5"/>
    </row>
    <row r="343" spans="1:14">
      <c r="A343" s="11"/>
      <c r="B343" s="20"/>
      <c r="C343" s="21"/>
      <c r="D343" s="21"/>
      <c r="E343" s="20"/>
      <c r="F343" s="21"/>
      <c r="G343" s="21"/>
      <c r="H343" s="21"/>
      <c r="I343" s="22"/>
      <c r="J343" s="22"/>
      <c r="K343" s="22"/>
      <c r="L343" s="22"/>
      <c r="M343" s="11"/>
      <c r="N343" s="5"/>
    </row>
    <row r="344" spans="1:14">
      <c r="A344" s="11"/>
      <c r="B344" s="20"/>
      <c r="C344" s="21"/>
      <c r="D344" s="21"/>
      <c r="E344" s="20"/>
      <c r="F344" s="21"/>
      <c r="G344" s="21"/>
      <c r="H344" s="21"/>
      <c r="I344" s="22"/>
      <c r="J344" s="22"/>
      <c r="K344" s="22"/>
      <c r="L344" s="22"/>
      <c r="M344" s="11"/>
      <c r="N344" s="5"/>
    </row>
    <row r="345" spans="1:14">
      <c r="A345" s="11"/>
      <c r="B345" s="20"/>
      <c r="C345" s="21"/>
      <c r="D345" s="21"/>
      <c r="E345" s="20"/>
      <c r="F345" s="21"/>
      <c r="G345" s="21"/>
      <c r="H345" s="21"/>
      <c r="I345" s="22"/>
      <c r="J345" s="22"/>
      <c r="K345" s="22"/>
      <c r="L345" s="22"/>
      <c r="M345" s="11"/>
      <c r="N345" s="5"/>
    </row>
    <row r="346" spans="1:14">
      <c r="A346" s="11"/>
      <c r="B346" s="92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11"/>
      <c r="N346" s="5"/>
    </row>
    <row r="347" spans="1:14" ht="18.75">
      <c r="A347" s="11"/>
      <c r="B347" s="90" t="s">
        <v>67</v>
      </c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11"/>
      <c r="N347" s="5"/>
    </row>
    <row r="348" spans="1:14">
      <c r="A348" s="11"/>
      <c r="B348" s="20"/>
      <c r="C348" s="21"/>
      <c r="D348" s="21"/>
      <c r="E348" s="20"/>
      <c r="F348" s="21"/>
      <c r="G348" s="21"/>
      <c r="H348" s="21"/>
      <c r="I348" s="22"/>
      <c r="J348" s="22"/>
      <c r="K348" s="22"/>
      <c r="L348" s="22"/>
      <c r="M348" s="11"/>
      <c r="N348" s="5"/>
    </row>
    <row r="349" spans="1:14">
      <c r="A349" s="11"/>
      <c r="B349" s="20"/>
      <c r="C349" s="21"/>
      <c r="D349" s="21"/>
      <c r="E349" s="20"/>
      <c r="F349" s="21"/>
      <c r="G349" s="21"/>
      <c r="H349" s="21"/>
      <c r="I349" s="22"/>
      <c r="J349" s="22"/>
      <c r="K349" s="22"/>
      <c r="L349" s="22"/>
      <c r="M349" s="11"/>
      <c r="N349" s="5"/>
    </row>
    <row r="350" spans="1:14">
      <c r="A350" s="11"/>
      <c r="B350" s="9"/>
      <c r="C350" s="10"/>
      <c r="D350" s="10"/>
      <c r="E350" s="9"/>
      <c r="F350" s="10"/>
      <c r="G350" s="10"/>
      <c r="H350" s="10"/>
      <c r="I350" s="11"/>
      <c r="J350" s="11"/>
      <c r="K350" s="11"/>
      <c r="L350" s="11"/>
      <c r="M350" s="11"/>
      <c r="N350" s="5"/>
    </row>
    <row r="351" spans="1:14">
      <c r="A351" s="11"/>
      <c r="B351" s="9"/>
      <c r="C351" s="10"/>
      <c r="D351" s="10"/>
      <c r="E351" s="9"/>
      <c r="F351" s="10"/>
      <c r="G351" s="10"/>
      <c r="H351" s="10"/>
      <c r="I351" s="11"/>
      <c r="J351" s="11"/>
      <c r="K351" s="11"/>
      <c r="L351" s="11"/>
      <c r="M351" s="11"/>
      <c r="N351" s="5"/>
    </row>
    <row r="352" spans="1:14">
      <c r="A352" s="11"/>
      <c r="B352" s="9"/>
      <c r="C352" s="10"/>
      <c r="D352" s="10"/>
      <c r="E352" s="9"/>
      <c r="F352" s="10"/>
      <c r="G352" s="10"/>
      <c r="H352" s="10"/>
      <c r="I352" s="11"/>
      <c r="J352" s="11"/>
      <c r="K352" s="11"/>
      <c r="L352" s="11"/>
      <c r="M352" s="11"/>
      <c r="N352" s="5"/>
    </row>
    <row r="353" spans="1:14">
      <c r="A353" s="11"/>
      <c r="B353" s="9"/>
      <c r="C353" s="10"/>
      <c r="D353" s="10"/>
      <c r="E353" s="9"/>
      <c r="F353" s="10"/>
      <c r="G353" s="10"/>
      <c r="H353" s="10"/>
      <c r="I353" s="11"/>
      <c r="J353" s="11"/>
      <c r="K353" s="11"/>
      <c r="L353" s="11"/>
      <c r="M353" s="11"/>
      <c r="N353" s="5"/>
    </row>
    <row r="354" spans="1:14">
      <c r="A354" s="11"/>
      <c r="B354" s="9"/>
      <c r="C354" s="10"/>
      <c r="D354" s="10"/>
      <c r="E354" s="9"/>
      <c r="F354" s="10"/>
      <c r="G354" s="10"/>
      <c r="H354" s="10"/>
      <c r="I354" s="11"/>
      <c r="J354" s="11"/>
      <c r="K354" s="11"/>
      <c r="L354" s="11"/>
      <c r="M354" s="11"/>
      <c r="N354" s="5"/>
    </row>
    <row r="355" spans="1:14">
      <c r="A355" s="11"/>
      <c r="B355" s="9"/>
      <c r="C355" s="10"/>
      <c r="D355" s="10"/>
      <c r="E355" s="9"/>
      <c r="F355" s="10"/>
      <c r="G355" s="10"/>
      <c r="H355" s="10"/>
      <c r="I355" s="11"/>
      <c r="J355" s="11"/>
      <c r="K355" s="11"/>
      <c r="L355" s="11"/>
      <c r="M355" s="11"/>
      <c r="N355" s="5"/>
    </row>
    <row r="356" spans="1:14">
      <c r="A356" s="11"/>
      <c r="B356" s="9"/>
      <c r="C356" s="10"/>
      <c r="D356" s="10"/>
      <c r="E356" s="9"/>
      <c r="F356" s="10"/>
      <c r="G356" s="10"/>
      <c r="H356" s="10"/>
      <c r="I356" s="11"/>
      <c r="J356" s="11"/>
      <c r="K356" s="11"/>
      <c r="L356" s="11"/>
      <c r="M356" s="11"/>
      <c r="N356" s="5"/>
    </row>
    <row r="357" spans="1:14">
      <c r="A357" s="11"/>
      <c r="B357" s="9"/>
      <c r="C357" s="10"/>
      <c r="D357" s="10"/>
      <c r="E357" s="9"/>
      <c r="F357" s="10"/>
      <c r="G357" s="10"/>
      <c r="H357" s="10"/>
      <c r="I357" s="11"/>
      <c r="J357" s="11"/>
      <c r="K357" s="11"/>
      <c r="L357" s="11"/>
      <c r="M357" s="11"/>
      <c r="N357" s="5"/>
    </row>
    <row r="358" spans="1:14">
      <c r="A358" s="11"/>
      <c r="B358" s="9"/>
      <c r="C358" s="10"/>
      <c r="D358" s="10"/>
      <c r="E358" s="9"/>
      <c r="F358" s="10"/>
      <c r="G358" s="10"/>
      <c r="H358" s="10"/>
      <c r="I358" s="11"/>
      <c r="J358" s="11"/>
      <c r="K358" s="11"/>
      <c r="L358" s="11"/>
      <c r="M358" s="11"/>
      <c r="N358" s="5"/>
    </row>
    <row r="359" spans="1:14">
      <c r="A359" s="11"/>
      <c r="B359" s="9"/>
      <c r="C359" s="10"/>
      <c r="D359" s="10"/>
      <c r="E359" s="9"/>
      <c r="F359" s="10"/>
      <c r="G359" s="10"/>
      <c r="H359" s="10"/>
      <c r="I359" s="11"/>
      <c r="J359" s="11"/>
      <c r="K359" s="11"/>
      <c r="L359" s="11"/>
      <c r="M359" s="11"/>
      <c r="N359" s="5"/>
    </row>
    <row r="360" spans="1:14">
      <c r="A360" s="11"/>
      <c r="B360" s="9"/>
      <c r="C360" s="10"/>
      <c r="D360" s="10"/>
      <c r="E360" s="9"/>
      <c r="F360" s="10"/>
      <c r="G360" s="10"/>
      <c r="H360" s="10"/>
      <c r="I360" s="11"/>
      <c r="J360" s="11"/>
      <c r="K360" s="11"/>
      <c r="L360" s="11"/>
      <c r="M360" s="11"/>
      <c r="N360" s="5"/>
    </row>
    <row r="361" spans="1:14">
      <c r="A361" s="11"/>
      <c r="B361" s="9"/>
      <c r="C361" s="10"/>
      <c r="D361" s="10"/>
      <c r="E361" s="9"/>
      <c r="F361" s="10"/>
      <c r="G361" s="10"/>
      <c r="H361" s="10"/>
      <c r="I361" s="11"/>
      <c r="J361" s="11"/>
      <c r="K361" s="11"/>
      <c r="L361" s="11"/>
      <c r="M361" s="11"/>
      <c r="N361" s="5"/>
    </row>
    <row r="362" spans="1:14">
      <c r="A362" s="11"/>
      <c r="B362" s="9"/>
      <c r="C362" s="10"/>
      <c r="D362" s="10"/>
      <c r="E362" s="9"/>
      <c r="F362" s="10"/>
      <c r="G362" s="10"/>
      <c r="H362" s="10"/>
      <c r="I362" s="11"/>
      <c r="J362" s="11"/>
      <c r="K362" s="11"/>
      <c r="L362" s="11"/>
      <c r="M362" s="11"/>
      <c r="N362" s="5"/>
    </row>
    <row r="363" spans="1:14">
      <c r="A363" s="11"/>
      <c r="B363" s="9"/>
      <c r="C363" s="10"/>
      <c r="D363" s="10"/>
      <c r="E363" s="9"/>
      <c r="F363" s="10"/>
      <c r="G363" s="10"/>
      <c r="H363" s="10"/>
      <c r="I363" s="11"/>
      <c r="J363" s="11"/>
      <c r="K363" s="11"/>
      <c r="L363" s="11"/>
      <c r="M363" s="11"/>
      <c r="N363" s="5"/>
    </row>
    <row r="364" spans="1:14">
      <c r="A364" s="11"/>
      <c r="B364" s="9"/>
      <c r="C364" s="10"/>
      <c r="D364" s="10"/>
      <c r="E364" s="9"/>
      <c r="F364" s="10"/>
      <c r="G364" s="10"/>
      <c r="H364" s="10"/>
      <c r="I364" s="11"/>
      <c r="J364" s="11"/>
      <c r="K364" s="11"/>
      <c r="L364" s="11"/>
      <c r="M364" s="11"/>
      <c r="N364" s="5"/>
    </row>
    <row r="365" spans="1:14">
      <c r="A365" s="11"/>
      <c r="B365" s="9"/>
      <c r="C365" s="10"/>
      <c r="D365" s="10"/>
      <c r="E365" s="9"/>
      <c r="F365" s="10"/>
      <c r="G365" s="10"/>
      <c r="H365" s="10"/>
      <c r="I365" s="11"/>
      <c r="J365" s="11"/>
      <c r="K365" s="11"/>
      <c r="L365" s="11"/>
      <c r="M365" s="11"/>
      <c r="N365" s="5"/>
    </row>
    <row r="366" spans="1:14">
      <c r="A366" s="11"/>
      <c r="B366" s="9"/>
      <c r="C366" s="10"/>
      <c r="D366" s="10"/>
      <c r="E366" s="9"/>
      <c r="F366" s="10"/>
      <c r="G366" s="10"/>
      <c r="H366" s="10"/>
      <c r="I366" s="11"/>
      <c r="J366" s="11"/>
      <c r="K366" s="11"/>
      <c r="L366" s="11"/>
      <c r="M366" s="11"/>
      <c r="N366" s="5"/>
    </row>
    <row r="367" spans="1:14">
      <c r="A367" s="11"/>
      <c r="B367" s="9"/>
      <c r="C367" s="10"/>
      <c r="D367" s="10"/>
      <c r="E367" s="9"/>
      <c r="F367" s="10"/>
      <c r="G367" s="10"/>
      <c r="H367" s="10"/>
      <c r="I367" s="11"/>
      <c r="J367" s="11"/>
      <c r="K367" s="11"/>
      <c r="L367" s="11"/>
      <c r="M367" s="11"/>
      <c r="N367" s="5"/>
    </row>
    <row r="368" spans="1:14">
      <c r="A368" s="11"/>
      <c r="B368" s="9"/>
      <c r="C368" s="10"/>
      <c r="D368" s="10"/>
      <c r="E368" s="9"/>
      <c r="F368" s="10"/>
      <c r="G368" s="10"/>
      <c r="H368" s="10"/>
      <c r="I368" s="11"/>
      <c r="J368" s="11"/>
      <c r="K368" s="11"/>
      <c r="L368" s="11"/>
      <c r="M368" s="11"/>
      <c r="N368" s="5"/>
    </row>
    <row r="369" spans="1:14">
      <c r="A369" s="11"/>
      <c r="B369" s="9"/>
      <c r="C369" s="10"/>
      <c r="D369" s="10"/>
      <c r="E369" s="9"/>
      <c r="F369" s="10"/>
      <c r="G369" s="10"/>
      <c r="H369" s="10"/>
      <c r="I369" s="11"/>
      <c r="J369" s="11"/>
      <c r="K369" s="11"/>
      <c r="L369" s="11"/>
      <c r="M369" s="11"/>
      <c r="N369" s="5"/>
    </row>
    <row r="370" spans="1:14">
      <c r="A370" s="11"/>
      <c r="B370" s="9"/>
      <c r="C370" s="10"/>
      <c r="D370" s="10"/>
      <c r="E370" s="9"/>
      <c r="F370" s="10"/>
      <c r="G370" s="10"/>
      <c r="H370" s="10"/>
      <c r="I370" s="11"/>
      <c r="J370" s="11"/>
      <c r="K370" s="11"/>
      <c r="L370" s="11"/>
      <c r="M370" s="11"/>
      <c r="N370" s="5"/>
    </row>
    <row r="371" spans="1:14">
      <c r="A371" s="11"/>
      <c r="B371" s="9"/>
      <c r="C371" s="10"/>
      <c r="D371" s="10"/>
      <c r="E371" s="9"/>
      <c r="F371" s="10"/>
      <c r="G371" s="10"/>
      <c r="H371" s="10"/>
      <c r="I371" s="11"/>
      <c r="J371" s="11"/>
      <c r="K371" s="11"/>
      <c r="L371" s="11"/>
      <c r="M371" s="11"/>
      <c r="N371" s="5"/>
    </row>
    <row r="372" spans="1:14">
      <c r="A372" s="11"/>
      <c r="B372" s="9"/>
      <c r="C372" s="10"/>
      <c r="D372" s="10"/>
      <c r="E372" s="9"/>
      <c r="F372" s="10"/>
      <c r="G372" s="10"/>
      <c r="H372" s="10"/>
      <c r="I372" s="11"/>
      <c r="J372" s="11"/>
      <c r="K372" s="11"/>
      <c r="L372" s="11"/>
      <c r="M372" s="11"/>
      <c r="N372" s="5"/>
    </row>
    <row r="373" spans="1:14">
      <c r="A373" s="11"/>
      <c r="B373" s="9"/>
      <c r="C373" s="10"/>
      <c r="D373" s="10"/>
      <c r="E373" s="9"/>
      <c r="F373" s="10"/>
      <c r="G373" s="10"/>
      <c r="H373" s="10"/>
      <c r="I373" s="11"/>
      <c r="J373" s="11"/>
      <c r="K373" s="11"/>
      <c r="L373" s="11"/>
      <c r="M373" s="11"/>
      <c r="N373" s="5"/>
    </row>
    <row r="374" spans="1:14">
      <c r="A374" s="11"/>
      <c r="B374" s="9"/>
      <c r="C374" s="10"/>
      <c r="D374" s="10"/>
      <c r="E374" s="9"/>
      <c r="F374" s="10"/>
      <c r="G374" s="10"/>
      <c r="H374" s="10"/>
      <c r="I374" s="11"/>
      <c r="J374" s="11"/>
      <c r="K374" s="11"/>
      <c r="L374" s="11"/>
      <c r="M374" s="11"/>
      <c r="N374" s="5"/>
    </row>
    <row r="375" spans="1:14">
      <c r="A375" s="11"/>
      <c r="B375" s="9"/>
      <c r="C375" s="10"/>
      <c r="D375" s="10"/>
      <c r="E375" s="9"/>
      <c r="F375" s="10"/>
      <c r="G375" s="10"/>
      <c r="H375" s="10"/>
      <c r="I375" s="11"/>
      <c r="J375" s="11"/>
      <c r="K375" s="11"/>
      <c r="L375" s="11"/>
      <c r="M375" s="11"/>
      <c r="N375" s="5"/>
    </row>
    <row r="376" spans="1:14">
      <c r="A376" s="11"/>
      <c r="B376" s="9"/>
      <c r="C376" s="10"/>
      <c r="D376" s="10"/>
      <c r="E376" s="9"/>
      <c r="F376" s="10"/>
      <c r="G376" s="10"/>
      <c r="H376" s="10"/>
      <c r="I376" s="11"/>
      <c r="J376" s="11"/>
      <c r="K376" s="11"/>
      <c r="L376" s="11"/>
      <c r="M376" s="11"/>
      <c r="N376" s="5"/>
    </row>
    <row r="377" spans="1:14">
      <c r="A377" s="11"/>
      <c r="B377" s="9"/>
      <c r="C377" s="10"/>
      <c r="D377" s="10"/>
      <c r="E377" s="9"/>
      <c r="F377" s="10"/>
      <c r="G377" s="10"/>
      <c r="H377" s="10"/>
      <c r="I377" s="11"/>
      <c r="J377" s="11"/>
      <c r="K377" s="11"/>
      <c r="L377" s="11"/>
      <c r="M377" s="11"/>
      <c r="N377" s="5"/>
    </row>
    <row r="378" spans="1:14">
      <c r="A378" s="11"/>
      <c r="B378" s="9"/>
      <c r="C378" s="10"/>
      <c r="D378" s="10"/>
      <c r="E378" s="9"/>
      <c r="F378" s="10"/>
      <c r="G378" s="10"/>
      <c r="H378" s="10"/>
      <c r="I378" s="11"/>
      <c r="J378" s="11"/>
      <c r="K378" s="11"/>
      <c r="L378" s="11"/>
      <c r="M378" s="11"/>
      <c r="N378" s="5"/>
    </row>
    <row r="379" spans="1:14">
      <c r="A379" s="11"/>
      <c r="B379" s="9"/>
      <c r="C379" s="10"/>
      <c r="D379" s="10"/>
      <c r="E379" s="9"/>
      <c r="F379" s="10"/>
      <c r="G379" s="10"/>
      <c r="H379" s="10"/>
      <c r="I379" s="11"/>
      <c r="J379" s="11"/>
      <c r="K379" s="11"/>
      <c r="L379" s="11"/>
      <c r="M379" s="11"/>
      <c r="N379" s="5"/>
    </row>
    <row r="380" spans="1:14">
      <c r="A380" s="11"/>
      <c r="B380" s="9"/>
      <c r="C380" s="10"/>
      <c r="D380" s="10"/>
      <c r="E380" s="9"/>
      <c r="F380" s="10"/>
      <c r="G380" s="10"/>
      <c r="H380" s="10"/>
      <c r="I380" s="11"/>
      <c r="J380" s="11"/>
      <c r="K380" s="11"/>
      <c r="L380" s="11"/>
      <c r="M380" s="11"/>
      <c r="N380" s="5"/>
    </row>
    <row r="381" spans="1:14">
      <c r="A381" s="11"/>
      <c r="B381" s="9"/>
      <c r="C381" s="10"/>
      <c r="D381" s="10"/>
      <c r="E381" s="9"/>
      <c r="F381" s="10"/>
      <c r="G381" s="10"/>
      <c r="H381" s="10"/>
      <c r="I381" s="11"/>
      <c r="J381" s="11"/>
      <c r="K381" s="11"/>
      <c r="L381" s="11"/>
      <c r="M381" s="11"/>
      <c r="N381" s="5"/>
    </row>
    <row r="382" spans="1:14">
      <c r="A382" s="11"/>
      <c r="B382" s="9"/>
      <c r="C382" s="10"/>
      <c r="D382" s="10"/>
      <c r="E382" s="9"/>
      <c r="F382" s="10"/>
      <c r="G382" s="10"/>
      <c r="H382" s="10"/>
      <c r="I382" s="11"/>
      <c r="J382" s="11"/>
      <c r="K382" s="11"/>
      <c r="L382" s="11"/>
      <c r="M382" s="11"/>
      <c r="N382" s="5"/>
    </row>
    <row r="383" spans="1:14">
      <c r="A383" s="11"/>
      <c r="B383" s="9"/>
      <c r="C383" s="10"/>
      <c r="D383" s="10"/>
      <c r="E383" s="9"/>
      <c r="F383" s="10"/>
      <c r="G383" s="10"/>
      <c r="H383" s="10"/>
      <c r="I383" s="11"/>
      <c r="J383" s="11"/>
      <c r="K383" s="11"/>
      <c r="L383" s="11"/>
      <c r="M383" s="11"/>
      <c r="N383" s="5"/>
    </row>
    <row r="384" spans="1:14">
      <c r="A384" s="11"/>
      <c r="B384" s="9"/>
      <c r="C384" s="10"/>
      <c r="D384" s="10"/>
      <c r="E384" s="9"/>
      <c r="F384" s="10"/>
      <c r="G384" s="10"/>
      <c r="H384" s="10"/>
      <c r="I384" s="11"/>
      <c r="J384" s="11"/>
      <c r="K384" s="11"/>
      <c r="L384" s="11"/>
      <c r="M384" s="11"/>
      <c r="N384" s="5"/>
    </row>
    <row r="385" spans="1:14">
      <c r="A385" s="11"/>
      <c r="B385" s="9"/>
      <c r="C385" s="10"/>
      <c r="D385" s="10"/>
      <c r="E385" s="9"/>
      <c r="F385" s="10"/>
      <c r="G385" s="10"/>
      <c r="H385" s="10"/>
      <c r="I385" s="11"/>
      <c r="J385" s="11"/>
      <c r="K385" s="11"/>
      <c r="L385" s="11"/>
      <c r="M385" s="11"/>
      <c r="N385" s="5"/>
    </row>
    <row r="386" spans="1:14">
      <c r="A386" s="11"/>
      <c r="B386" s="9"/>
      <c r="C386" s="10"/>
      <c r="D386" s="10"/>
      <c r="E386" s="9"/>
      <c r="F386" s="10"/>
      <c r="G386" s="10"/>
      <c r="H386" s="10"/>
      <c r="I386" s="11"/>
      <c r="J386" s="11"/>
      <c r="K386" s="11"/>
      <c r="L386" s="11"/>
      <c r="M386" s="11"/>
      <c r="N386" s="5"/>
    </row>
    <row r="387" spans="1:14">
      <c r="A387" s="11"/>
      <c r="B387" s="9"/>
      <c r="C387" s="10"/>
      <c r="D387" s="10"/>
      <c r="E387" s="9"/>
      <c r="F387" s="10"/>
      <c r="G387" s="10"/>
      <c r="H387" s="10"/>
      <c r="I387" s="11"/>
      <c r="J387" s="11"/>
      <c r="K387" s="11"/>
      <c r="L387" s="11"/>
      <c r="M387" s="11"/>
      <c r="N387" s="5"/>
    </row>
    <row r="388" spans="1:14">
      <c r="A388" s="11"/>
      <c r="B388" s="9"/>
      <c r="C388" s="10"/>
      <c r="D388" s="10"/>
      <c r="E388" s="9"/>
      <c r="F388" s="10"/>
      <c r="G388" s="10"/>
      <c r="H388" s="10"/>
      <c r="I388" s="11"/>
      <c r="J388" s="11"/>
      <c r="K388" s="11"/>
      <c r="L388" s="11"/>
      <c r="M388" s="11"/>
      <c r="N388" s="5"/>
    </row>
    <row r="389" spans="1:14">
      <c r="A389" s="11"/>
      <c r="B389" s="9"/>
      <c r="C389" s="10"/>
      <c r="D389" s="10"/>
      <c r="E389" s="9"/>
      <c r="F389" s="10"/>
      <c r="G389" s="10"/>
      <c r="H389" s="10"/>
      <c r="I389" s="11"/>
      <c r="J389" s="11"/>
      <c r="K389" s="11"/>
      <c r="L389" s="11"/>
      <c r="M389" s="11"/>
      <c r="N389" s="5"/>
    </row>
    <row r="390" spans="1:14">
      <c r="A390" s="11"/>
      <c r="B390" s="9"/>
      <c r="C390" s="10"/>
      <c r="D390" s="10"/>
      <c r="E390" s="9"/>
      <c r="F390" s="10"/>
      <c r="G390" s="10"/>
      <c r="H390" s="10"/>
      <c r="I390" s="11"/>
      <c r="J390" s="11"/>
      <c r="K390" s="11"/>
      <c r="L390" s="11"/>
      <c r="M390" s="11"/>
      <c r="N390" s="5"/>
    </row>
    <row r="391" spans="1:14">
      <c r="A391" s="11"/>
      <c r="B391" s="9"/>
      <c r="C391" s="10"/>
      <c r="D391" s="10"/>
      <c r="E391" s="9"/>
      <c r="F391" s="10"/>
      <c r="G391" s="10"/>
      <c r="H391" s="10"/>
      <c r="I391" s="11"/>
      <c r="J391" s="11"/>
      <c r="K391" s="11"/>
      <c r="L391" s="11"/>
      <c r="M391" s="11"/>
      <c r="N391" s="5"/>
    </row>
    <row r="392" spans="1:14">
      <c r="A392" s="11"/>
      <c r="B392" s="9"/>
      <c r="C392" s="10"/>
      <c r="D392" s="10"/>
      <c r="E392" s="9"/>
      <c r="F392" s="10"/>
      <c r="G392" s="10"/>
      <c r="H392" s="10"/>
      <c r="I392" s="11"/>
      <c r="J392" s="11"/>
      <c r="K392" s="11"/>
      <c r="L392" s="11"/>
      <c r="M392" s="11"/>
      <c r="N392" s="5"/>
    </row>
    <row r="393" spans="1:14">
      <c r="A393" s="11"/>
      <c r="B393" s="9"/>
      <c r="C393" s="10"/>
      <c r="D393" s="10"/>
      <c r="E393" s="9"/>
      <c r="F393" s="10"/>
      <c r="G393" s="10"/>
      <c r="H393" s="10"/>
      <c r="I393" s="11"/>
      <c r="J393" s="11"/>
      <c r="K393" s="11"/>
      <c r="L393" s="11"/>
      <c r="M393" s="11"/>
      <c r="N393" s="5"/>
    </row>
    <row r="394" spans="1:14">
      <c r="A394" s="11"/>
      <c r="B394" s="9"/>
      <c r="C394" s="10"/>
      <c r="D394" s="10"/>
      <c r="E394" s="9"/>
      <c r="F394" s="10"/>
      <c r="G394" s="10"/>
      <c r="H394" s="10"/>
      <c r="I394" s="11"/>
      <c r="J394" s="11"/>
      <c r="K394" s="11"/>
      <c r="L394" s="11"/>
      <c r="M394" s="11"/>
      <c r="N394" s="5"/>
    </row>
    <row r="395" spans="1:14">
      <c r="A395" s="11"/>
      <c r="B395" s="9"/>
      <c r="C395" s="10"/>
      <c r="D395" s="10"/>
      <c r="E395" s="9"/>
      <c r="F395" s="10"/>
      <c r="G395" s="10"/>
      <c r="H395" s="10"/>
      <c r="I395" s="11"/>
      <c r="J395" s="11"/>
      <c r="K395" s="11"/>
      <c r="L395" s="11"/>
      <c r="M395" s="11"/>
      <c r="N395" s="5"/>
    </row>
    <row r="396" spans="1:14">
      <c r="A396" s="11"/>
      <c r="B396" s="9"/>
      <c r="C396" s="10"/>
      <c r="D396" s="10"/>
      <c r="E396" s="9"/>
      <c r="F396" s="10"/>
      <c r="G396" s="10"/>
      <c r="H396" s="10"/>
      <c r="I396" s="11"/>
      <c r="J396" s="11"/>
      <c r="K396" s="11"/>
      <c r="L396" s="11"/>
      <c r="M396" s="11"/>
      <c r="N396" s="5"/>
    </row>
    <row r="397" spans="1:14">
      <c r="A397" s="11"/>
      <c r="B397" s="9"/>
      <c r="C397" s="10"/>
      <c r="D397" s="10"/>
      <c r="E397" s="9"/>
      <c r="F397" s="10"/>
      <c r="G397" s="10"/>
      <c r="H397" s="10"/>
      <c r="I397" s="11"/>
      <c r="J397" s="11"/>
      <c r="K397" s="11"/>
      <c r="L397" s="11"/>
      <c r="M397" s="11"/>
      <c r="N397" s="5"/>
    </row>
    <row r="398" spans="1:14">
      <c r="A398" s="11"/>
      <c r="B398" s="9"/>
      <c r="C398" s="10"/>
      <c r="D398" s="10"/>
      <c r="E398" s="9"/>
      <c r="F398" s="10"/>
      <c r="G398" s="10"/>
      <c r="H398" s="10"/>
      <c r="I398" s="11"/>
      <c r="J398" s="11"/>
      <c r="K398" s="11"/>
      <c r="L398" s="11"/>
      <c r="M398" s="11"/>
      <c r="N398" s="5"/>
    </row>
    <row r="399" spans="1:14">
      <c r="A399" s="11"/>
      <c r="B399" s="9"/>
      <c r="C399" s="10"/>
      <c r="D399" s="10"/>
      <c r="E399" s="9"/>
      <c r="F399" s="10"/>
      <c r="G399" s="10"/>
      <c r="H399" s="10"/>
      <c r="I399" s="11"/>
      <c r="J399" s="11"/>
      <c r="K399" s="11"/>
      <c r="L399" s="11"/>
      <c r="M399" s="11"/>
      <c r="N399" s="5"/>
    </row>
    <row r="400" spans="1:14">
      <c r="A400" s="11"/>
      <c r="B400" s="9"/>
      <c r="C400" s="10"/>
      <c r="D400" s="10"/>
      <c r="E400" s="9"/>
      <c r="F400" s="10"/>
      <c r="G400" s="10"/>
      <c r="H400" s="10"/>
      <c r="I400" s="11"/>
      <c r="J400" s="11"/>
      <c r="K400" s="11"/>
      <c r="L400" s="11"/>
      <c r="M400" s="11"/>
      <c r="N400" s="5"/>
    </row>
    <row r="401" spans="1:14">
      <c r="A401" s="11"/>
      <c r="B401" s="9"/>
      <c r="C401" s="10"/>
      <c r="D401" s="10"/>
      <c r="E401" s="9"/>
      <c r="F401" s="10"/>
      <c r="G401" s="10"/>
      <c r="H401" s="10"/>
      <c r="I401" s="11"/>
      <c r="J401" s="11"/>
      <c r="K401" s="11"/>
      <c r="L401" s="11"/>
      <c r="M401" s="11"/>
      <c r="N401" s="5"/>
    </row>
    <row r="402" spans="1:14">
      <c r="A402" s="11"/>
      <c r="B402" s="9"/>
      <c r="C402" s="10"/>
      <c r="D402" s="10"/>
      <c r="E402" s="9"/>
      <c r="F402" s="10"/>
      <c r="G402" s="10"/>
      <c r="H402" s="10"/>
      <c r="I402" s="11"/>
      <c r="J402" s="11"/>
      <c r="K402" s="11"/>
      <c r="L402" s="11"/>
      <c r="M402" s="11"/>
      <c r="N402" s="5"/>
    </row>
    <row r="403" spans="1:14">
      <c r="A403" s="11"/>
      <c r="B403" s="9"/>
      <c r="C403" s="10"/>
      <c r="D403" s="10"/>
      <c r="E403" s="9"/>
      <c r="F403" s="10"/>
      <c r="G403" s="10"/>
      <c r="H403" s="10"/>
      <c r="I403" s="11"/>
      <c r="J403" s="11"/>
      <c r="K403" s="11"/>
      <c r="L403" s="11"/>
      <c r="M403" s="11"/>
      <c r="N403" s="5"/>
    </row>
    <row r="404" spans="1:14">
      <c r="A404" s="11"/>
      <c r="B404" s="9"/>
      <c r="C404" s="10"/>
      <c r="D404" s="10"/>
      <c r="E404" s="9"/>
      <c r="F404" s="10"/>
      <c r="G404" s="10"/>
      <c r="H404" s="10"/>
      <c r="I404" s="11"/>
      <c r="J404" s="11"/>
      <c r="K404" s="11"/>
      <c r="L404" s="11"/>
      <c r="M404" s="11"/>
      <c r="N404" s="5"/>
    </row>
    <row r="405" spans="1:14">
      <c r="A405" s="11"/>
      <c r="B405" s="9"/>
      <c r="C405" s="10"/>
      <c r="D405" s="10"/>
      <c r="E405" s="9"/>
      <c r="F405" s="10"/>
      <c r="G405" s="10"/>
      <c r="H405" s="10"/>
      <c r="I405" s="11"/>
      <c r="J405" s="11"/>
      <c r="K405" s="11"/>
      <c r="L405" s="11"/>
      <c r="M405" s="11"/>
      <c r="N405" s="5"/>
    </row>
    <row r="406" spans="1:14">
      <c r="A406" s="11"/>
      <c r="B406" s="9"/>
      <c r="C406" s="10"/>
      <c r="D406" s="10"/>
      <c r="E406" s="9"/>
      <c r="F406" s="10"/>
      <c r="G406" s="10"/>
      <c r="H406" s="10"/>
      <c r="I406" s="11"/>
      <c r="J406" s="11"/>
      <c r="K406" s="11"/>
      <c r="L406" s="11"/>
      <c r="M406" s="11"/>
      <c r="N406" s="5"/>
    </row>
    <row r="407" spans="1:14">
      <c r="A407" s="11"/>
      <c r="B407" s="9"/>
      <c r="C407" s="10"/>
      <c r="D407" s="10"/>
      <c r="E407" s="9"/>
      <c r="F407" s="10"/>
      <c r="G407" s="10"/>
      <c r="H407" s="10"/>
      <c r="I407" s="11"/>
      <c r="J407" s="11"/>
      <c r="K407" s="11"/>
      <c r="L407" s="11"/>
      <c r="M407" s="11"/>
      <c r="N407" s="5"/>
    </row>
    <row r="408" spans="1:14">
      <c r="A408" s="11"/>
      <c r="B408" s="9"/>
      <c r="C408" s="10"/>
      <c r="D408" s="10"/>
      <c r="E408" s="9"/>
      <c r="F408" s="10"/>
      <c r="G408" s="10"/>
      <c r="H408" s="10"/>
      <c r="I408" s="11"/>
      <c r="J408" s="11"/>
      <c r="K408" s="11"/>
      <c r="L408" s="11"/>
      <c r="M408" s="11"/>
      <c r="N408" s="5"/>
    </row>
    <row r="409" spans="1:14">
      <c r="A409" s="11"/>
      <c r="B409" s="9"/>
      <c r="C409" s="10"/>
      <c r="D409" s="10"/>
      <c r="E409" s="9"/>
      <c r="F409" s="10"/>
      <c r="G409" s="10"/>
      <c r="H409" s="10"/>
      <c r="I409" s="11"/>
      <c r="J409" s="11"/>
      <c r="K409" s="11"/>
      <c r="L409" s="11"/>
      <c r="M409" s="11"/>
      <c r="N409" s="5"/>
    </row>
    <row r="410" spans="1:14">
      <c r="A410" s="11"/>
      <c r="B410" s="9"/>
      <c r="C410" s="10"/>
      <c r="D410" s="10"/>
      <c r="E410" s="9"/>
      <c r="F410" s="10"/>
      <c r="G410" s="10"/>
      <c r="H410" s="10"/>
      <c r="I410" s="11"/>
      <c r="J410" s="11"/>
      <c r="K410" s="11"/>
      <c r="L410" s="11"/>
      <c r="M410" s="11"/>
      <c r="N410" s="5"/>
    </row>
    <row r="411" spans="1:14">
      <c r="A411" s="11"/>
      <c r="B411" s="9"/>
      <c r="C411" s="10"/>
      <c r="D411" s="10"/>
      <c r="E411" s="9"/>
      <c r="F411" s="10"/>
      <c r="G411" s="10"/>
      <c r="H411" s="10"/>
      <c r="I411" s="11"/>
      <c r="J411" s="11"/>
      <c r="K411" s="11"/>
      <c r="L411" s="11"/>
      <c r="M411" s="11"/>
      <c r="N411" s="5"/>
    </row>
    <row r="412" spans="1:14">
      <c r="A412" s="11"/>
      <c r="B412" s="9"/>
      <c r="C412" s="10"/>
      <c r="D412" s="10"/>
      <c r="E412" s="9"/>
      <c r="F412" s="10"/>
      <c r="G412" s="10"/>
      <c r="H412" s="10"/>
      <c r="I412" s="11"/>
      <c r="J412" s="11"/>
      <c r="K412" s="11"/>
      <c r="L412" s="11"/>
      <c r="M412" s="11"/>
      <c r="N412" s="5"/>
    </row>
    <row r="413" spans="1:14">
      <c r="A413" s="11"/>
      <c r="B413" s="9"/>
      <c r="C413" s="10"/>
      <c r="D413" s="10"/>
      <c r="E413" s="9"/>
      <c r="F413" s="10"/>
      <c r="G413" s="10"/>
      <c r="H413" s="10"/>
      <c r="I413" s="11"/>
      <c r="J413" s="11"/>
      <c r="K413" s="11"/>
      <c r="L413" s="11"/>
      <c r="M413" s="11"/>
      <c r="N413" s="5"/>
    </row>
    <row r="414" spans="1:14">
      <c r="A414" s="11"/>
      <c r="B414" s="9"/>
      <c r="C414" s="10"/>
      <c r="D414" s="10"/>
      <c r="E414" s="9"/>
      <c r="F414" s="10"/>
      <c r="G414" s="10"/>
      <c r="H414" s="10"/>
      <c r="I414" s="11"/>
      <c r="J414" s="11"/>
      <c r="K414" s="11"/>
      <c r="L414" s="11"/>
      <c r="M414" s="11"/>
      <c r="N414" s="5"/>
    </row>
    <row r="415" spans="1:14">
      <c r="A415" s="11"/>
      <c r="B415" s="9"/>
      <c r="C415" s="10"/>
      <c r="D415" s="10"/>
      <c r="E415" s="9"/>
      <c r="F415" s="10"/>
      <c r="G415" s="10"/>
      <c r="H415" s="10"/>
      <c r="I415" s="11"/>
      <c r="J415" s="11"/>
      <c r="K415" s="11"/>
      <c r="L415" s="11"/>
      <c r="M415" s="11"/>
      <c r="N415" s="5"/>
    </row>
    <row r="416" spans="1:14">
      <c r="A416" s="11"/>
      <c r="B416" s="9"/>
      <c r="C416" s="10"/>
      <c r="D416" s="10"/>
      <c r="E416" s="9"/>
      <c r="F416" s="10"/>
      <c r="G416" s="10"/>
      <c r="H416" s="10"/>
      <c r="I416" s="11"/>
      <c r="J416" s="11"/>
      <c r="K416" s="11"/>
      <c r="L416" s="11"/>
      <c r="M416" s="11"/>
      <c r="N416" s="5"/>
    </row>
    <row r="417" spans="1:14">
      <c r="A417" s="11"/>
      <c r="B417" s="9"/>
      <c r="C417" s="10"/>
      <c r="D417" s="10"/>
      <c r="E417" s="9"/>
      <c r="F417" s="10"/>
      <c r="G417" s="10"/>
      <c r="H417" s="10"/>
      <c r="I417" s="11"/>
      <c r="J417" s="11"/>
      <c r="K417" s="11"/>
      <c r="L417" s="11"/>
      <c r="M417" s="11"/>
      <c r="N417" s="5"/>
    </row>
    <row r="418" spans="1:14">
      <c r="A418" s="11"/>
      <c r="B418" s="9"/>
      <c r="C418" s="10"/>
      <c r="D418" s="10"/>
      <c r="E418" s="9"/>
      <c r="F418" s="10"/>
      <c r="G418" s="10"/>
      <c r="H418" s="10"/>
      <c r="I418" s="11"/>
      <c r="J418" s="11"/>
      <c r="K418" s="11"/>
      <c r="L418" s="11"/>
      <c r="M418" s="11"/>
      <c r="N418" s="5"/>
    </row>
    <row r="419" spans="1:14">
      <c r="A419" s="11"/>
      <c r="B419" s="9"/>
      <c r="C419" s="10"/>
      <c r="D419" s="10"/>
      <c r="E419" s="9"/>
      <c r="F419" s="10"/>
      <c r="G419" s="10"/>
      <c r="H419" s="10"/>
      <c r="I419" s="11"/>
      <c r="J419" s="11"/>
      <c r="K419" s="11"/>
      <c r="L419" s="11"/>
      <c r="M419" s="11"/>
      <c r="N419" s="5"/>
    </row>
    <row r="420" spans="1:14">
      <c r="A420" s="11"/>
      <c r="B420" s="9"/>
      <c r="C420" s="10"/>
      <c r="D420" s="10"/>
      <c r="E420" s="9"/>
      <c r="F420" s="10"/>
      <c r="G420" s="10"/>
      <c r="H420" s="10"/>
      <c r="I420" s="11"/>
      <c r="J420" s="11"/>
      <c r="K420" s="11"/>
      <c r="L420" s="11"/>
      <c r="M420" s="11"/>
      <c r="N420" s="5"/>
    </row>
    <row r="421" spans="1:14">
      <c r="N421" s="5"/>
    </row>
    <row r="422" spans="1:14">
      <c r="N422" s="5"/>
    </row>
    <row r="423" spans="1:14">
      <c r="N423" s="5"/>
    </row>
    <row r="424" spans="1:14">
      <c r="N424" s="5"/>
    </row>
    <row r="425" spans="1:14">
      <c r="N425" s="5"/>
    </row>
    <row r="426" spans="1:14">
      <c r="N426" s="5"/>
    </row>
    <row r="427" spans="1:14">
      <c r="N427" s="5"/>
    </row>
    <row r="428" spans="1:14">
      <c r="N428" s="5"/>
    </row>
    <row r="429" spans="1:14">
      <c r="N429" s="5"/>
    </row>
    <row r="430" spans="1:14">
      <c r="N430" s="5"/>
    </row>
    <row r="431" spans="1:14">
      <c r="N431" s="5"/>
    </row>
    <row r="432" spans="1:14">
      <c r="N432" s="5"/>
    </row>
    <row r="433" spans="14:14">
      <c r="N433" s="5"/>
    </row>
    <row r="434" spans="14:14">
      <c r="N434" s="5"/>
    </row>
    <row r="435" spans="14:14">
      <c r="N435" s="5"/>
    </row>
    <row r="436" spans="14:14">
      <c r="N436" s="5"/>
    </row>
    <row r="437" spans="14:14">
      <c r="N437" s="5"/>
    </row>
    <row r="438" spans="14:14">
      <c r="N438" s="5"/>
    </row>
    <row r="439" spans="14:14">
      <c r="N439" s="5"/>
    </row>
    <row r="440" spans="14:14">
      <c r="N440" s="5"/>
    </row>
    <row r="441" spans="14:14">
      <c r="N441" s="5"/>
    </row>
    <row r="442" spans="14:14">
      <c r="N442" s="5"/>
    </row>
    <row r="443" spans="14:14">
      <c r="N443" s="5"/>
    </row>
    <row r="444" spans="14:14">
      <c r="N444" s="5"/>
    </row>
    <row r="445" spans="14:14">
      <c r="N445" s="5"/>
    </row>
    <row r="446" spans="14:14">
      <c r="N446" s="5"/>
    </row>
    <row r="447" spans="14:14">
      <c r="N447" s="5"/>
    </row>
    <row r="448" spans="14:14">
      <c r="N448" s="5"/>
    </row>
    <row r="449" spans="14:14">
      <c r="N449" s="5"/>
    </row>
    <row r="450" spans="14:14">
      <c r="N450" s="5"/>
    </row>
    <row r="451" spans="14:14">
      <c r="N451" s="5"/>
    </row>
    <row r="452" spans="14:14">
      <c r="N452" s="5"/>
    </row>
    <row r="453" spans="14:14">
      <c r="N453" s="5"/>
    </row>
    <row r="454" spans="14:14">
      <c r="N454" s="5"/>
    </row>
    <row r="455" spans="14:14">
      <c r="N455" s="5"/>
    </row>
    <row r="456" spans="14:14">
      <c r="N456" s="5"/>
    </row>
    <row r="457" spans="14:14">
      <c r="N457" s="5"/>
    </row>
    <row r="458" spans="14:14">
      <c r="N458" s="5"/>
    </row>
    <row r="459" spans="14:14">
      <c r="N459" s="5"/>
    </row>
    <row r="460" spans="14:14">
      <c r="N460" s="5"/>
    </row>
    <row r="461" spans="14:14">
      <c r="N461" s="5"/>
    </row>
    <row r="462" spans="14:14">
      <c r="N462" s="5"/>
    </row>
    <row r="463" spans="14:14">
      <c r="N463" s="5"/>
    </row>
    <row r="464" spans="14:14">
      <c r="N464" s="5"/>
    </row>
    <row r="465" spans="14:14">
      <c r="N465" s="5"/>
    </row>
    <row r="466" spans="14:14">
      <c r="N466" s="5"/>
    </row>
    <row r="467" spans="14:14">
      <c r="N467" s="5"/>
    </row>
    <row r="468" spans="14:14">
      <c r="N468" s="5"/>
    </row>
    <row r="469" spans="14:14">
      <c r="N469" s="5"/>
    </row>
    <row r="470" spans="14:14">
      <c r="N470" s="5"/>
    </row>
    <row r="471" spans="14:14">
      <c r="N471" s="5"/>
    </row>
    <row r="472" spans="14:14">
      <c r="N472" s="5"/>
    </row>
    <row r="473" spans="14:14">
      <c r="N473" s="5"/>
    </row>
    <row r="474" spans="14:14">
      <c r="N474" s="5"/>
    </row>
    <row r="475" spans="14:14">
      <c r="N475" s="5"/>
    </row>
    <row r="476" spans="14:14">
      <c r="N476" s="5"/>
    </row>
    <row r="477" spans="14:14">
      <c r="N477" s="5"/>
    </row>
    <row r="478" spans="14:14">
      <c r="N478" s="5"/>
    </row>
    <row r="479" spans="14:14">
      <c r="N479" s="5"/>
    </row>
    <row r="480" spans="14:14">
      <c r="N480" s="5"/>
    </row>
    <row r="481" spans="14:14">
      <c r="N481" s="5"/>
    </row>
    <row r="482" spans="14:14">
      <c r="N482" s="5"/>
    </row>
    <row r="483" spans="14:14">
      <c r="N483" s="5"/>
    </row>
    <row r="484" spans="14:14">
      <c r="N484" s="5"/>
    </row>
    <row r="485" spans="14:14">
      <c r="N485" s="5"/>
    </row>
    <row r="486" spans="14:14">
      <c r="N486" s="5"/>
    </row>
    <row r="487" spans="14:14">
      <c r="N487" s="5"/>
    </row>
    <row r="488" spans="14:14">
      <c r="N488" s="5"/>
    </row>
    <row r="489" spans="14:14">
      <c r="N489" s="5"/>
    </row>
    <row r="490" spans="14:14">
      <c r="N490" s="5"/>
    </row>
    <row r="491" spans="14:14">
      <c r="N491" s="5"/>
    </row>
    <row r="492" spans="14:14">
      <c r="N492" s="5"/>
    </row>
    <row r="493" spans="14:14">
      <c r="N493" s="5"/>
    </row>
    <row r="494" spans="14:14">
      <c r="N494" s="5"/>
    </row>
    <row r="495" spans="14:14">
      <c r="N495" s="5"/>
    </row>
    <row r="496" spans="14:14">
      <c r="N496" s="5"/>
    </row>
    <row r="497" spans="14:14">
      <c r="N497" s="5"/>
    </row>
    <row r="498" spans="14:14">
      <c r="N498" s="5"/>
    </row>
    <row r="499" spans="14:14">
      <c r="N499" s="5"/>
    </row>
    <row r="500" spans="14:14">
      <c r="N500" s="5"/>
    </row>
    <row r="501" spans="14:14">
      <c r="N501" s="5"/>
    </row>
    <row r="502" spans="14:14">
      <c r="N502" s="5"/>
    </row>
    <row r="503" spans="14:14">
      <c r="N503" s="5"/>
    </row>
    <row r="504" spans="14:14">
      <c r="N504" s="5"/>
    </row>
    <row r="505" spans="14:14">
      <c r="N505" s="5"/>
    </row>
    <row r="506" spans="14:14">
      <c r="N506" s="5"/>
    </row>
    <row r="507" spans="14:14">
      <c r="N507" s="5"/>
    </row>
    <row r="508" spans="14:14">
      <c r="N508" s="5"/>
    </row>
    <row r="509" spans="14:14">
      <c r="N509" s="5"/>
    </row>
    <row r="510" spans="14:14">
      <c r="N510" s="5"/>
    </row>
    <row r="511" spans="14:14">
      <c r="N511" s="5"/>
    </row>
    <row r="512" spans="14:14">
      <c r="N512" s="5"/>
    </row>
    <row r="513" spans="14:14">
      <c r="N513" s="5"/>
    </row>
    <row r="514" spans="14:14">
      <c r="N514" s="5"/>
    </row>
    <row r="515" spans="14:14">
      <c r="N515" s="5"/>
    </row>
    <row r="516" spans="14:14">
      <c r="N516" s="5"/>
    </row>
    <row r="517" spans="14:14">
      <c r="N517" s="5"/>
    </row>
    <row r="518" spans="14:14">
      <c r="N518" s="5"/>
    </row>
    <row r="519" spans="14:14">
      <c r="N519" s="5"/>
    </row>
    <row r="520" spans="14:14">
      <c r="N520" s="5"/>
    </row>
    <row r="521" spans="14:14">
      <c r="N521" s="5"/>
    </row>
    <row r="522" spans="14:14">
      <c r="N522" s="5"/>
    </row>
    <row r="523" spans="14:14">
      <c r="N523" s="5"/>
    </row>
    <row r="524" spans="14:14">
      <c r="N524" s="5"/>
    </row>
    <row r="525" spans="14:14">
      <c r="N525" s="5"/>
    </row>
    <row r="526" spans="14:14">
      <c r="N526" s="5"/>
    </row>
    <row r="527" spans="14:14">
      <c r="N527" s="5"/>
    </row>
    <row r="528" spans="14:14">
      <c r="N528" s="5"/>
    </row>
    <row r="529" spans="14:14">
      <c r="N529" s="5"/>
    </row>
    <row r="530" spans="14:14">
      <c r="N530" s="5"/>
    </row>
    <row r="531" spans="14:14">
      <c r="N531" s="5"/>
    </row>
    <row r="532" spans="14:14">
      <c r="N532" s="5"/>
    </row>
    <row r="533" spans="14:14">
      <c r="N533" s="5"/>
    </row>
    <row r="534" spans="14:14">
      <c r="N534" s="5"/>
    </row>
    <row r="535" spans="14:14">
      <c r="N535" s="5"/>
    </row>
    <row r="536" spans="14:14">
      <c r="N536" s="5"/>
    </row>
    <row r="537" spans="14:14">
      <c r="N537" s="5"/>
    </row>
    <row r="538" spans="14:14">
      <c r="N538" s="5"/>
    </row>
    <row r="539" spans="14:14">
      <c r="N539" s="5"/>
    </row>
    <row r="540" spans="14:14">
      <c r="N540" s="5"/>
    </row>
    <row r="541" spans="14:14">
      <c r="N541" s="5"/>
    </row>
    <row r="542" spans="14:14">
      <c r="N542" s="5"/>
    </row>
    <row r="543" spans="14:14">
      <c r="N543" s="5"/>
    </row>
    <row r="544" spans="14:14">
      <c r="N544" s="5"/>
    </row>
    <row r="545" spans="14:14">
      <c r="N545" s="5"/>
    </row>
    <row r="546" spans="14:14">
      <c r="N546" s="5"/>
    </row>
    <row r="547" spans="14:14">
      <c r="N547" s="5"/>
    </row>
    <row r="548" spans="14:14">
      <c r="N548" s="5"/>
    </row>
    <row r="549" spans="14:14">
      <c r="N549" s="5"/>
    </row>
    <row r="550" spans="14:14">
      <c r="N550" s="5"/>
    </row>
    <row r="551" spans="14:14">
      <c r="N551" s="5"/>
    </row>
    <row r="552" spans="14:14">
      <c r="N552" s="5"/>
    </row>
    <row r="553" spans="14:14">
      <c r="N553" s="5"/>
    </row>
    <row r="554" spans="14:14">
      <c r="N554" s="5"/>
    </row>
    <row r="555" spans="14:14">
      <c r="N555" s="5"/>
    </row>
    <row r="556" spans="14:14">
      <c r="N556" s="5"/>
    </row>
    <row r="557" spans="14:14">
      <c r="N557" s="5"/>
    </row>
    <row r="558" spans="14:14">
      <c r="N558" s="5"/>
    </row>
    <row r="559" spans="14:14">
      <c r="N559" s="5"/>
    </row>
    <row r="560" spans="14:14">
      <c r="N560" s="5"/>
    </row>
    <row r="561" spans="14:14">
      <c r="N561" s="5"/>
    </row>
    <row r="562" spans="14:14">
      <c r="N562" s="5"/>
    </row>
    <row r="563" spans="14:14">
      <c r="N563" s="5"/>
    </row>
    <row r="564" spans="14:14">
      <c r="N564" s="5"/>
    </row>
    <row r="565" spans="14:14">
      <c r="N565" s="5"/>
    </row>
    <row r="566" spans="14:14">
      <c r="N566" s="5"/>
    </row>
    <row r="567" spans="14:14">
      <c r="N567" s="5"/>
    </row>
    <row r="568" spans="14:14">
      <c r="N568" s="5"/>
    </row>
    <row r="569" spans="14:14">
      <c r="N569" s="5"/>
    </row>
    <row r="570" spans="14:14">
      <c r="N570" s="5"/>
    </row>
    <row r="571" spans="14:14">
      <c r="N571" s="5"/>
    </row>
    <row r="572" spans="14:14">
      <c r="N572" s="5"/>
    </row>
    <row r="573" spans="14:14">
      <c r="N573" s="5"/>
    </row>
    <row r="574" spans="14:14">
      <c r="N574" s="5"/>
    </row>
    <row r="575" spans="14:14">
      <c r="N575" s="5"/>
    </row>
    <row r="576" spans="14:14">
      <c r="N576" s="5"/>
    </row>
    <row r="577" spans="14:14">
      <c r="N577" s="5"/>
    </row>
    <row r="578" spans="14:14">
      <c r="N578" s="5"/>
    </row>
    <row r="579" spans="14:14">
      <c r="N579" s="5"/>
    </row>
    <row r="580" spans="14:14">
      <c r="N580" s="5"/>
    </row>
    <row r="581" spans="14:14">
      <c r="N581" s="5"/>
    </row>
    <row r="582" spans="14:14">
      <c r="N582" s="5"/>
    </row>
    <row r="583" spans="14:14">
      <c r="N583" s="5"/>
    </row>
    <row r="584" spans="14:14">
      <c r="N584" s="5"/>
    </row>
    <row r="585" spans="14:14">
      <c r="N585" s="5"/>
    </row>
    <row r="586" spans="14:14">
      <c r="N586" s="5"/>
    </row>
    <row r="587" spans="14:14">
      <c r="N587" s="5"/>
    </row>
    <row r="588" spans="14:14">
      <c r="N588" s="5"/>
    </row>
    <row r="589" spans="14:14">
      <c r="N589" s="5"/>
    </row>
    <row r="590" spans="14:14">
      <c r="N590" s="5"/>
    </row>
    <row r="591" spans="14:14">
      <c r="N591" s="5"/>
    </row>
    <row r="592" spans="14:14">
      <c r="N592" s="5"/>
    </row>
    <row r="593" spans="14:14">
      <c r="N593" s="5"/>
    </row>
    <row r="594" spans="14:14">
      <c r="N594" s="5"/>
    </row>
    <row r="595" spans="14:14">
      <c r="N595" s="5"/>
    </row>
    <row r="596" spans="14:14">
      <c r="N596" s="5"/>
    </row>
    <row r="597" spans="14:14">
      <c r="N597" s="5"/>
    </row>
    <row r="598" spans="14:14">
      <c r="N598" s="5"/>
    </row>
    <row r="599" spans="14:14">
      <c r="N599" s="5"/>
    </row>
    <row r="600" spans="14:14">
      <c r="N600" s="5"/>
    </row>
    <row r="601" spans="14:14">
      <c r="N601" s="5"/>
    </row>
    <row r="602" spans="14:14">
      <c r="N602" s="5"/>
    </row>
    <row r="603" spans="14:14">
      <c r="N603" s="5"/>
    </row>
    <row r="604" spans="14:14">
      <c r="N604" s="5"/>
    </row>
    <row r="605" spans="14:14">
      <c r="N605" s="5"/>
    </row>
    <row r="606" spans="14:14">
      <c r="N606" s="5"/>
    </row>
    <row r="607" spans="14:14">
      <c r="N607" s="5"/>
    </row>
    <row r="608" spans="14:14">
      <c r="N608" s="5"/>
    </row>
    <row r="609" spans="14:14">
      <c r="N609" s="5"/>
    </row>
    <row r="610" spans="14:14">
      <c r="N610" s="5"/>
    </row>
    <row r="611" spans="14:14">
      <c r="N611" s="5"/>
    </row>
    <row r="612" spans="14:14">
      <c r="N612" s="5"/>
    </row>
    <row r="613" spans="14:14">
      <c r="N613" s="5"/>
    </row>
    <row r="614" spans="14:14">
      <c r="N614" s="5"/>
    </row>
    <row r="615" spans="14:14">
      <c r="N615" s="5"/>
    </row>
    <row r="616" spans="14:14">
      <c r="N616" s="5"/>
    </row>
    <row r="617" spans="14:14">
      <c r="N617" s="5"/>
    </row>
    <row r="618" spans="14:14">
      <c r="N618" s="5"/>
    </row>
    <row r="619" spans="14:14">
      <c r="N619" s="5"/>
    </row>
    <row r="620" spans="14:14">
      <c r="N620" s="5"/>
    </row>
    <row r="621" spans="14:14">
      <c r="N621" s="5"/>
    </row>
    <row r="622" spans="14:14">
      <c r="N622" s="5"/>
    </row>
    <row r="623" spans="14:14">
      <c r="N623" s="5"/>
    </row>
    <row r="624" spans="14:14">
      <c r="N624" s="5"/>
    </row>
    <row r="625" spans="14:14">
      <c r="N625" s="5"/>
    </row>
    <row r="626" spans="14:14">
      <c r="N626" s="5"/>
    </row>
    <row r="627" spans="14:14">
      <c r="N627" s="5"/>
    </row>
    <row r="628" spans="14:14">
      <c r="N628" s="5"/>
    </row>
    <row r="629" spans="14:14">
      <c r="N629" s="5"/>
    </row>
    <row r="630" spans="14:14">
      <c r="N630" s="5"/>
    </row>
    <row r="631" spans="14:14">
      <c r="N631" s="5"/>
    </row>
    <row r="632" spans="14:14">
      <c r="N632" s="5"/>
    </row>
    <row r="633" spans="14:14">
      <c r="N633" s="5"/>
    </row>
    <row r="634" spans="14:14">
      <c r="N634" s="5"/>
    </row>
    <row r="635" spans="14:14">
      <c r="N635" s="5"/>
    </row>
    <row r="636" spans="14:14">
      <c r="N636" s="5"/>
    </row>
    <row r="637" spans="14:14">
      <c r="N637" s="5"/>
    </row>
    <row r="638" spans="14:14">
      <c r="N638" s="5"/>
    </row>
    <row r="639" spans="14:14">
      <c r="N639" s="5"/>
    </row>
    <row r="640" spans="14:14">
      <c r="N640" s="5"/>
    </row>
    <row r="641" spans="14:14">
      <c r="N641" s="5"/>
    </row>
    <row r="642" spans="14:14">
      <c r="N642" s="5"/>
    </row>
    <row r="643" spans="14:14">
      <c r="N643" s="5"/>
    </row>
    <row r="644" spans="14:14">
      <c r="N644" s="5"/>
    </row>
    <row r="645" spans="14:14">
      <c r="N645" s="5"/>
    </row>
    <row r="646" spans="14:14">
      <c r="N646" s="5"/>
    </row>
    <row r="647" spans="14:14">
      <c r="N647" s="5"/>
    </row>
    <row r="648" spans="14:14">
      <c r="N648" s="5"/>
    </row>
    <row r="649" spans="14:14">
      <c r="N649" s="5"/>
    </row>
    <row r="650" spans="14:14">
      <c r="N650" s="5"/>
    </row>
    <row r="651" spans="14:14">
      <c r="N651" s="5"/>
    </row>
    <row r="652" spans="14:14">
      <c r="N652" s="5"/>
    </row>
    <row r="653" spans="14:14">
      <c r="N653" s="5"/>
    </row>
    <row r="654" spans="14:14">
      <c r="N654" s="5"/>
    </row>
    <row r="655" spans="14:14">
      <c r="N655" s="5"/>
    </row>
    <row r="656" spans="14:14">
      <c r="N656" s="5"/>
    </row>
    <row r="657" spans="14:14">
      <c r="N657" s="5"/>
    </row>
    <row r="658" spans="14:14">
      <c r="N658" s="5"/>
    </row>
    <row r="659" spans="14:14">
      <c r="N659" s="5"/>
    </row>
    <row r="660" spans="14:14">
      <c r="N660" s="5"/>
    </row>
    <row r="661" spans="14:14">
      <c r="N661" s="5"/>
    </row>
    <row r="662" spans="14:14">
      <c r="N662" s="5"/>
    </row>
    <row r="663" spans="14:14">
      <c r="N663" s="5"/>
    </row>
    <row r="664" spans="14:14">
      <c r="N664" s="5"/>
    </row>
    <row r="665" spans="14:14">
      <c r="N665" s="5"/>
    </row>
    <row r="666" spans="14:14">
      <c r="N666" s="5"/>
    </row>
    <row r="667" spans="14:14">
      <c r="N667" s="5"/>
    </row>
    <row r="668" spans="14:14">
      <c r="N668" s="5"/>
    </row>
    <row r="669" spans="14:14">
      <c r="N669" s="5"/>
    </row>
    <row r="670" spans="14:14">
      <c r="N670" s="5"/>
    </row>
    <row r="671" spans="14:14">
      <c r="N671" s="5"/>
    </row>
    <row r="672" spans="14:14">
      <c r="N672" s="5"/>
    </row>
    <row r="673" spans="14:14">
      <c r="N673" s="5"/>
    </row>
    <row r="674" spans="14:14">
      <c r="N674" s="5"/>
    </row>
    <row r="675" spans="14:14">
      <c r="N675" s="5"/>
    </row>
    <row r="676" spans="14:14">
      <c r="N676" s="5"/>
    </row>
    <row r="677" spans="14:14">
      <c r="N677" s="5"/>
    </row>
    <row r="678" spans="14:14">
      <c r="N678" s="5"/>
    </row>
    <row r="679" spans="14:14">
      <c r="N679" s="5"/>
    </row>
    <row r="680" spans="14:14">
      <c r="N680" s="5"/>
    </row>
    <row r="681" spans="14:14">
      <c r="N681" s="5"/>
    </row>
    <row r="682" spans="14:14">
      <c r="N682" s="5"/>
    </row>
    <row r="683" spans="14:14">
      <c r="N683" s="5"/>
    </row>
    <row r="684" spans="14:14">
      <c r="N684" s="5"/>
    </row>
    <row r="685" spans="14:14">
      <c r="N685" s="5"/>
    </row>
    <row r="686" spans="14:14">
      <c r="N686" s="5"/>
    </row>
    <row r="687" spans="14:14">
      <c r="N687" s="5"/>
    </row>
    <row r="688" spans="14:14">
      <c r="N688" s="5"/>
    </row>
    <row r="689" spans="14:14">
      <c r="N689" s="5"/>
    </row>
    <row r="690" spans="14:14">
      <c r="N690" s="5"/>
    </row>
    <row r="691" spans="14:14">
      <c r="N691" s="5"/>
    </row>
    <row r="692" spans="14:14">
      <c r="N692" s="5"/>
    </row>
    <row r="693" spans="14:14">
      <c r="N693" s="5"/>
    </row>
    <row r="694" spans="14:14">
      <c r="N694" s="5"/>
    </row>
    <row r="695" spans="14:14">
      <c r="N695" s="5"/>
    </row>
    <row r="696" spans="14:14">
      <c r="N696" s="5"/>
    </row>
    <row r="697" spans="14:14">
      <c r="N697" s="5"/>
    </row>
    <row r="698" spans="14:14">
      <c r="N698" s="5"/>
    </row>
    <row r="699" spans="14:14">
      <c r="N699" s="5"/>
    </row>
    <row r="700" spans="14:14">
      <c r="N700" s="5"/>
    </row>
    <row r="701" spans="14:14">
      <c r="N701" s="5"/>
    </row>
    <row r="702" spans="14:14">
      <c r="N702" s="5"/>
    </row>
    <row r="703" spans="14:14">
      <c r="N703" s="5"/>
    </row>
    <row r="704" spans="14:14">
      <c r="N704" s="5"/>
    </row>
    <row r="705" spans="14:14">
      <c r="N705" s="5"/>
    </row>
    <row r="706" spans="14:14">
      <c r="N706" s="5"/>
    </row>
    <row r="707" spans="14:14">
      <c r="N707" s="5"/>
    </row>
    <row r="708" spans="14:14">
      <c r="N708" s="5"/>
    </row>
    <row r="709" spans="14:14">
      <c r="N709" s="5"/>
    </row>
    <row r="710" spans="14:14">
      <c r="N710" s="5"/>
    </row>
    <row r="711" spans="14:14">
      <c r="N711" s="5"/>
    </row>
    <row r="712" spans="14:14">
      <c r="N712" s="5"/>
    </row>
    <row r="713" spans="14:14">
      <c r="N713" s="5"/>
    </row>
    <row r="714" spans="14:14">
      <c r="N714" s="5"/>
    </row>
    <row r="715" spans="14:14">
      <c r="N715" s="5"/>
    </row>
    <row r="716" spans="14:14">
      <c r="N716" s="5"/>
    </row>
    <row r="717" spans="14:14">
      <c r="N717" s="5"/>
    </row>
    <row r="718" spans="14:14">
      <c r="N718" s="5"/>
    </row>
    <row r="719" spans="14:14">
      <c r="N719" s="5"/>
    </row>
    <row r="720" spans="14:14">
      <c r="N720" s="5"/>
    </row>
    <row r="721" spans="14:14">
      <c r="N721" s="5"/>
    </row>
    <row r="722" spans="14:14">
      <c r="N722" s="5"/>
    </row>
    <row r="723" spans="14:14">
      <c r="N723" s="5"/>
    </row>
    <row r="724" spans="14:14">
      <c r="N724" s="5"/>
    </row>
    <row r="725" spans="14:14">
      <c r="N725" s="5"/>
    </row>
    <row r="726" spans="14:14">
      <c r="N726" s="5"/>
    </row>
    <row r="727" spans="14:14">
      <c r="N727" s="5"/>
    </row>
    <row r="728" spans="14:14">
      <c r="N728" s="5"/>
    </row>
    <row r="729" spans="14:14">
      <c r="N729" s="4"/>
    </row>
    <row r="730" spans="14:14">
      <c r="N730" s="4"/>
    </row>
    <row r="731" spans="14:14">
      <c r="N731" s="4"/>
    </row>
    <row r="732" spans="14:14">
      <c r="N732" s="4"/>
    </row>
    <row r="733" spans="14:14">
      <c r="N733" s="4"/>
    </row>
    <row r="734" spans="14:14">
      <c r="N734" s="4"/>
    </row>
    <row r="735" spans="14:14">
      <c r="N735" s="4"/>
    </row>
    <row r="736" spans="14:14">
      <c r="N736" s="4"/>
    </row>
    <row r="737" spans="14:14">
      <c r="N737" s="4"/>
    </row>
    <row r="738" spans="14:14">
      <c r="N738" s="4"/>
    </row>
    <row r="739" spans="14:14">
      <c r="N739" s="4"/>
    </row>
    <row r="740" spans="14:14">
      <c r="N740" s="4"/>
    </row>
    <row r="741" spans="14:14">
      <c r="N741" s="4"/>
    </row>
    <row r="742" spans="14:14">
      <c r="N742" s="4"/>
    </row>
    <row r="743" spans="14:14">
      <c r="N743" s="4"/>
    </row>
    <row r="744" spans="14:14">
      <c r="N744" s="4"/>
    </row>
    <row r="745" spans="14:14">
      <c r="N745" s="4"/>
    </row>
    <row r="746" spans="14:14">
      <c r="N746" s="4"/>
    </row>
    <row r="747" spans="14:14">
      <c r="N747" s="4"/>
    </row>
    <row r="748" spans="14:14">
      <c r="N748" s="4"/>
    </row>
    <row r="749" spans="14:14">
      <c r="N749" s="4"/>
    </row>
    <row r="750" spans="14:14">
      <c r="N750" s="4"/>
    </row>
    <row r="751" spans="14:14">
      <c r="N751" s="4"/>
    </row>
    <row r="752" spans="14:14">
      <c r="N752" s="4"/>
    </row>
    <row r="753" spans="14:14">
      <c r="N753" s="4"/>
    </row>
    <row r="754" spans="14:14">
      <c r="N754" s="4"/>
    </row>
    <row r="755" spans="14:14">
      <c r="N755" s="4"/>
    </row>
    <row r="756" spans="14:14">
      <c r="N756" s="4"/>
    </row>
    <row r="757" spans="14:14">
      <c r="N757" s="4"/>
    </row>
    <row r="758" spans="14:14">
      <c r="N758" s="4"/>
    </row>
    <row r="759" spans="14:14">
      <c r="N759" s="4"/>
    </row>
    <row r="760" spans="14:14">
      <c r="N760" s="4"/>
    </row>
    <row r="761" spans="14:14">
      <c r="N761" s="4"/>
    </row>
  </sheetData>
  <sheetProtection algorithmName="SHA-512" hashValue="SRYXQ4++yue2teZ2Kk68RB1pBFyC9CoU6p+fxCep5d1phLHsovkREBlKFShwjJfwWaGhiaDcYHPV2lrdDLoZVA==" saltValue="lGcUQBksHRCRQtxkxLHs/A==" spinCount="100000" sheet="1" objects="1" scenarios="1"/>
  <mergeCells count="289">
    <mergeCell ref="B16:D16"/>
    <mergeCell ref="B17:D17"/>
    <mergeCell ref="B18:D18"/>
    <mergeCell ref="B19:D19"/>
    <mergeCell ref="B20:D20"/>
    <mergeCell ref="B21:D21"/>
    <mergeCell ref="B22:D22"/>
    <mergeCell ref="B23:D23"/>
    <mergeCell ref="B6:D7"/>
    <mergeCell ref="J12:J13"/>
    <mergeCell ref="K12:K13"/>
    <mergeCell ref="K35:K36"/>
    <mergeCell ref="L12:L13"/>
    <mergeCell ref="L14:L16"/>
    <mergeCell ref="K17:K19"/>
    <mergeCell ref="L17:L19"/>
    <mergeCell ref="K20:K21"/>
    <mergeCell ref="L20:L21"/>
    <mergeCell ref="B27:C27"/>
    <mergeCell ref="B28:C28"/>
    <mergeCell ref="B29:C29"/>
    <mergeCell ref="H34:H35"/>
    <mergeCell ref="G34:G35"/>
    <mergeCell ref="B32:D32"/>
    <mergeCell ref="B34:B35"/>
    <mergeCell ref="C34:C35"/>
    <mergeCell ref="D34:D35"/>
    <mergeCell ref="E34:E35"/>
    <mergeCell ref="F34:F35"/>
    <mergeCell ref="I48:J48"/>
    <mergeCell ref="I57:J57"/>
    <mergeCell ref="I56:J56"/>
    <mergeCell ref="I55:J55"/>
    <mergeCell ref="I54:J54"/>
    <mergeCell ref="I53:J53"/>
    <mergeCell ref="I58:J58"/>
    <mergeCell ref="I52:J52"/>
    <mergeCell ref="I51:J51"/>
    <mergeCell ref="I50:J50"/>
    <mergeCell ref="I49:J49"/>
    <mergeCell ref="K55:K56"/>
    <mergeCell ref="L35:L36"/>
    <mergeCell ref="K49:K50"/>
    <mergeCell ref="K51:K52"/>
    <mergeCell ref="K53:K54"/>
    <mergeCell ref="K37:K38"/>
    <mergeCell ref="K39:K40"/>
    <mergeCell ref="K41:K42"/>
    <mergeCell ref="K43:K44"/>
    <mergeCell ref="K45:K46"/>
    <mergeCell ref="I68:J68"/>
    <mergeCell ref="I69:J69"/>
    <mergeCell ref="I70:J70"/>
    <mergeCell ref="I71:J71"/>
    <mergeCell ref="I72:J72"/>
    <mergeCell ref="I63:J63"/>
    <mergeCell ref="I64:J64"/>
    <mergeCell ref="I65:J65"/>
    <mergeCell ref="I66:J66"/>
    <mergeCell ref="I67:J67"/>
    <mergeCell ref="I78:J78"/>
    <mergeCell ref="I79:J79"/>
    <mergeCell ref="I80:J80"/>
    <mergeCell ref="I81:J81"/>
    <mergeCell ref="I82:J82"/>
    <mergeCell ref="I73:J73"/>
    <mergeCell ref="I74:J74"/>
    <mergeCell ref="I75:J75"/>
    <mergeCell ref="I76:J76"/>
    <mergeCell ref="I77:J77"/>
    <mergeCell ref="I88:J88"/>
    <mergeCell ref="I89:J89"/>
    <mergeCell ref="I90:J90"/>
    <mergeCell ref="I91:J91"/>
    <mergeCell ref="I92:J92"/>
    <mergeCell ref="I83:J83"/>
    <mergeCell ref="I84:J84"/>
    <mergeCell ref="I85:J85"/>
    <mergeCell ref="I86:J86"/>
    <mergeCell ref="I87:J87"/>
    <mergeCell ref="I98:J98"/>
    <mergeCell ref="I99:J99"/>
    <mergeCell ref="I100:J100"/>
    <mergeCell ref="I101:J101"/>
    <mergeCell ref="I102:J102"/>
    <mergeCell ref="I93:J93"/>
    <mergeCell ref="I94:J94"/>
    <mergeCell ref="I95:J95"/>
    <mergeCell ref="I96:J96"/>
    <mergeCell ref="I97:J97"/>
    <mergeCell ref="I108:J108"/>
    <mergeCell ref="I109:J109"/>
    <mergeCell ref="I110:J110"/>
    <mergeCell ref="I111:J111"/>
    <mergeCell ref="I112:J112"/>
    <mergeCell ref="I103:J103"/>
    <mergeCell ref="I104:J104"/>
    <mergeCell ref="I105:J105"/>
    <mergeCell ref="I106:J106"/>
    <mergeCell ref="I107:J107"/>
    <mergeCell ref="I118:J118"/>
    <mergeCell ref="I119:J119"/>
    <mergeCell ref="I120:J120"/>
    <mergeCell ref="I121:J121"/>
    <mergeCell ref="I122:J122"/>
    <mergeCell ref="I113:J113"/>
    <mergeCell ref="I114:J114"/>
    <mergeCell ref="I115:J115"/>
    <mergeCell ref="I116:J116"/>
    <mergeCell ref="I117:J117"/>
    <mergeCell ref="I128:J128"/>
    <mergeCell ref="I129:J129"/>
    <mergeCell ref="I130:J130"/>
    <mergeCell ref="I131:J131"/>
    <mergeCell ref="I132:J132"/>
    <mergeCell ref="I123:J123"/>
    <mergeCell ref="I124:J124"/>
    <mergeCell ref="I125:J125"/>
    <mergeCell ref="I126:J126"/>
    <mergeCell ref="I127:J127"/>
    <mergeCell ref="I138:J138"/>
    <mergeCell ref="I139:J139"/>
    <mergeCell ref="I140:J140"/>
    <mergeCell ref="I141:J141"/>
    <mergeCell ref="I142:J142"/>
    <mergeCell ref="I133:J133"/>
    <mergeCell ref="I134:J134"/>
    <mergeCell ref="I135:J135"/>
    <mergeCell ref="I136:J136"/>
    <mergeCell ref="I137:J137"/>
    <mergeCell ref="I148:J148"/>
    <mergeCell ref="I149:J149"/>
    <mergeCell ref="I150:J150"/>
    <mergeCell ref="I151:J151"/>
    <mergeCell ref="I152:J152"/>
    <mergeCell ref="I143:J143"/>
    <mergeCell ref="I144:J144"/>
    <mergeCell ref="I145:J145"/>
    <mergeCell ref="I146:J146"/>
    <mergeCell ref="I147:J147"/>
    <mergeCell ref="I158:J158"/>
    <mergeCell ref="I159:J159"/>
    <mergeCell ref="I160:J160"/>
    <mergeCell ref="I161:J161"/>
    <mergeCell ref="I162:J162"/>
    <mergeCell ref="I153:J153"/>
    <mergeCell ref="I154:J154"/>
    <mergeCell ref="I155:J155"/>
    <mergeCell ref="I156:J156"/>
    <mergeCell ref="I157:J157"/>
    <mergeCell ref="I168:J168"/>
    <mergeCell ref="I169:J169"/>
    <mergeCell ref="I170:J170"/>
    <mergeCell ref="I171:J171"/>
    <mergeCell ref="I172:J172"/>
    <mergeCell ref="I163:J163"/>
    <mergeCell ref="I164:J164"/>
    <mergeCell ref="I165:J165"/>
    <mergeCell ref="I166:J166"/>
    <mergeCell ref="I167:J167"/>
    <mergeCell ref="I178:J178"/>
    <mergeCell ref="I179:J179"/>
    <mergeCell ref="I180:J180"/>
    <mergeCell ref="I181:J181"/>
    <mergeCell ref="I182:J182"/>
    <mergeCell ref="I173:J173"/>
    <mergeCell ref="I174:J174"/>
    <mergeCell ref="I175:J175"/>
    <mergeCell ref="I176:J176"/>
    <mergeCell ref="I177:J177"/>
    <mergeCell ref="I188:J188"/>
    <mergeCell ref="I189:J189"/>
    <mergeCell ref="I190:J190"/>
    <mergeCell ref="I191:J191"/>
    <mergeCell ref="I192:J192"/>
    <mergeCell ref="I183:J183"/>
    <mergeCell ref="I184:J184"/>
    <mergeCell ref="I185:J185"/>
    <mergeCell ref="I186:J186"/>
    <mergeCell ref="I187:J187"/>
    <mergeCell ref="I198:J198"/>
    <mergeCell ref="I199:J199"/>
    <mergeCell ref="I200:J200"/>
    <mergeCell ref="I201:J201"/>
    <mergeCell ref="I202:J202"/>
    <mergeCell ref="I193:J193"/>
    <mergeCell ref="I194:J194"/>
    <mergeCell ref="I195:J195"/>
    <mergeCell ref="I196:J196"/>
    <mergeCell ref="I197:J197"/>
    <mergeCell ref="I208:J208"/>
    <mergeCell ref="I209:J209"/>
    <mergeCell ref="I210:J210"/>
    <mergeCell ref="I211:J211"/>
    <mergeCell ref="I212:J212"/>
    <mergeCell ref="I203:J203"/>
    <mergeCell ref="I204:J204"/>
    <mergeCell ref="I205:J205"/>
    <mergeCell ref="I206:J206"/>
    <mergeCell ref="I207:J207"/>
    <mergeCell ref="I218:J218"/>
    <mergeCell ref="I219:J219"/>
    <mergeCell ref="I220:J220"/>
    <mergeCell ref="I221:J221"/>
    <mergeCell ref="I222:J222"/>
    <mergeCell ref="I213:J213"/>
    <mergeCell ref="I214:J214"/>
    <mergeCell ref="I215:J215"/>
    <mergeCell ref="I216:J216"/>
    <mergeCell ref="I217:J217"/>
    <mergeCell ref="I228:J228"/>
    <mergeCell ref="I229:J229"/>
    <mergeCell ref="I230:J230"/>
    <mergeCell ref="I231:J231"/>
    <mergeCell ref="I232:J232"/>
    <mergeCell ref="I223:J223"/>
    <mergeCell ref="I224:J224"/>
    <mergeCell ref="I225:J225"/>
    <mergeCell ref="I226:J226"/>
    <mergeCell ref="I227:J227"/>
    <mergeCell ref="I238:J238"/>
    <mergeCell ref="I239:J239"/>
    <mergeCell ref="I240:J240"/>
    <mergeCell ref="I241:J241"/>
    <mergeCell ref="I242:J242"/>
    <mergeCell ref="I233:J233"/>
    <mergeCell ref="I234:J234"/>
    <mergeCell ref="I235:J235"/>
    <mergeCell ref="I236:J236"/>
    <mergeCell ref="I237:J237"/>
    <mergeCell ref="I257:J257"/>
    <mergeCell ref="I248:J248"/>
    <mergeCell ref="I249:J249"/>
    <mergeCell ref="I250:J250"/>
    <mergeCell ref="I251:J251"/>
    <mergeCell ref="I252:J252"/>
    <mergeCell ref="I243:J243"/>
    <mergeCell ref="I244:J244"/>
    <mergeCell ref="I245:J245"/>
    <mergeCell ref="I246:J246"/>
    <mergeCell ref="I247:J247"/>
    <mergeCell ref="I60:J60"/>
    <mergeCell ref="I59:J59"/>
    <mergeCell ref="I273:J273"/>
    <mergeCell ref="I274:J274"/>
    <mergeCell ref="I275:J275"/>
    <mergeCell ref="I276:J276"/>
    <mergeCell ref="I277:J277"/>
    <mergeCell ref="I268:J268"/>
    <mergeCell ref="I269:J269"/>
    <mergeCell ref="I270:J270"/>
    <mergeCell ref="I271:J271"/>
    <mergeCell ref="I272:J272"/>
    <mergeCell ref="I263:J263"/>
    <mergeCell ref="I264:J264"/>
    <mergeCell ref="I265:J265"/>
    <mergeCell ref="I266:J266"/>
    <mergeCell ref="I267:J267"/>
    <mergeCell ref="I258:J258"/>
    <mergeCell ref="I259:J259"/>
    <mergeCell ref="I260:J260"/>
    <mergeCell ref="I261:J261"/>
    <mergeCell ref="I262:J262"/>
    <mergeCell ref="I253:J253"/>
    <mergeCell ref="I254:J254"/>
    <mergeCell ref="B347:L347"/>
    <mergeCell ref="B346:L346"/>
    <mergeCell ref="I278:J278"/>
    <mergeCell ref="I279:J279"/>
    <mergeCell ref="I280:J280"/>
    <mergeCell ref="I281:J281"/>
    <mergeCell ref="I282:J282"/>
    <mergeCell ref="I62:J62"/>
    <mergeCell ref="I61:J61"/>
    <mergeCell ref="I293:J293"/>
    <mergeCell ref="I294:J294"/>
    <mergeCell ref="I295:J295"/>
    <mergeCell ref="I288:J288"/>
    <mergeCell ref="I289:J289"/>
    <mergeCell ref="I290:J290"/>
    <mergeCell ref="I291:J291"/>
    <mergeCell ref="I292:J292"/>
    <mergeCell ref="I283:J283"/>
    <mergeCell ref="I284:J284"/>
    <mergeCell ref="I285:J285"/>
    <mergeCell ref="I286:J286"/>
    <mergeCell ref="I287:J287"/>
    <mergeCell ref="I255:J255"/>
    <mergeCell ref="I256:J256"/>
  </mergeCells>
  <pageMargins left="0.7" right="0.64" top="0.61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HECM Amortization Calculator</vt:lpstr>
      <vt:lpstr>'HECM Amortization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Auerswald</dc:creator>
  <cp:lastModifiedBy>Cliff Auerswald</cp:lastModifiedBy>
  <cp:lastPrinted>2015-08-20T17:32:15Z</cp:lastPrinted>
  <dcterms:created xsi:type="dcterms:W3CDTF">2012-04-10T17:55:28Z</dcterms:created>
  <dcterms:modified xsi:type="dcterms:W3CDTF">2017-02-24T17:21:51Z</dcterms:modified>
</cp:coreProperties>
</file>